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40_PFLANZEN-Produktion\01_ALLERLEI\17_Allerlei 2023\"/>
    </mc:Choice>
  </mc:AlternateContent>
  <xr:revisionPtr revIDLastSave="0" documentId="13_ncr:1_{3357B884-D26F-46BE-B63B-96E9A19FBC8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Aufzeichnungsprotokoll 2023" sheetId="1" r:id="rId1"/>
    <sheet name="Preisliste" sheetId="2" r:id="rId2"/>
  </sheets>
  <definedNames>
    <definedName name="_xlnm.Print_Area" localSheetId="0">'Aufzeichnungsprotokoll 2023'!$A$1:$G$110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G84" i="1"/>
  <c r="G85" i="1"/>
  <c r="G86" i="1"/>
  <c r="G87" i="1"/>
  <c r="G88" i="1"/>
  <c r="G89" i="1"/>
  <c r="G90" i="1"/>
  <c r="G81" i="1"/>
  <c r="G82" i="1"/>
  <c r="G72" i="1"/>
  <c r="G73" i="1"/>
  <c r="G74" i="1"/>
  <c r="G75" i="1"/>
  <c r="G76" i="1"/>
  <c r="G77" i="1"/>
  <c r="G78" i="1"/>
  <c r="G71" i="1"/>
  <c r="G96" i="1" l="1"/>
  <c r="G58" i="1"/>
  <c r="E25" i="1"/>
  <c r="F25" i="1" s="1"/>
  <c r="H232" i="2"/>
  <c r="H233" i="2"/>
  <c r="G232" i="2"/>
  <c r="G233" i="2"/>
  <c r="D233" i="2"/>
  <c r="C23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H204" i="2"/>
  <c r="G204" i="2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H196" i="2"/>
  <c r="G196" i="2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H188" i="2"/>
  <c r="G188" i="2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H180" i="2"/>
  <c r="G180" i="2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G173" i="2"/>
  <c r="H173" i="2" s="1"/>
  <c r="H172" i="2"/>
  <c r="G172" i="2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H164" i="2"/>
  <c r="G164" i="2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H156" i="2"/>
  <c r="G156" i="2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H148" i="2"/>
  <c r="G148" i="2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H140" i="2"/>
  <c r="G140" i="2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H132" i="2"/>
  <c r="G132" i="2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H124" i="2"/>
  <c r="G124" i="2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H116" i="2"/>
  <c r="G116" i="2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H108" i="2"/>
  <c r="G108" i="2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H100" i="2"/>
  <c r="G100" i="2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H92" i="2"/>
  <c r="G92" i="2"/>
  <c r="G91" i="2"/>
  <c r="H91" i="2" s="1"/>
  <c r="G90" i="2"/>
  <c r="H90" i="2" s="1"/>
  <c r="G89" i="2"/>
  <c r="H89" i="2" s="1"/>
  <c r="D89" i="2"/>
  <c r="H88" i="2"/>
  <c r="G88" i="2"/>
  <c r="G87" i="2"/>
  <c r="H87" i="2" s="1"/>
  <c r="H86" i="2"/>
  <c r="G86" i="2"/>
  <c r="G85" i="2"/>
  <c r="H85" i="2" s="1"/>
  <c r="H84" i="2"/>
  <c r="G84" i="2"/>
  <c r="G83" i="2"/>
  <c r="H83" i="2" s="1"/>
  <c r="H82" i="2"/>
  <c r="G82" i="2"/>
  <c r="G81" i="2"/>
  <c r="H81" i="2" s="1"/>
  <c r="H80" i="2"/>
  <c r="G80" i="2"/>
  <c r="G79" i="2"/>
  <c r="H79" i="2" s="1"/>
  <c r="H78" i="2"/>
  <c r="G78" i="2"/>
  <c r="G77" i="2"/>
  <c r="H77" i="2" s="1"/>
  <c r="H76" i="2"/>
  <c r="G76" i="2"/>
  <c r="G75" i="2"/>
  <c r="H75" i="2" s="1"/>
  <c r="H74" i="2"/>
  <c r="G74" i="2"/>
  <c r="G73" i="2"/>
  <c r="H73" i="2" s="1"/>
  <c r="H72" i="2"/>
  <c r="G72" i="2"/>
  <c r="G71" i="2"/>
  <c r="H71" i="2" s="1"/>
  <c r="H70" i="2"/>
  <c r="G70" i="2"/>
  <c r="G69" i="2"/>
  <c r="H69" i="2" s="1"/>
  <c r="H68" i="2"/>
  <c r="G68" i="2"/>
  <c r="G67" i="2"/>
  <c r="H67" i="2" s="1"/>
  <c r="H66" i="2"/>
  <c r="G66" i="2"/>
  <c r="G65" i="2"/>
  <c r="H65" i="2" s="1"/>
  <c r="H64" i="2"/>
  <c r="G64" i="2"/>
  <c r="G63" i="2"/>
  <c r="H63" i="2" s="1"/>
  <c r="H62" i="2"/>
  <c r="G62" i="2"/>
  <c r="G61" i="2"/>
  <c r="H61" i="2" s="1"/>
  <c r="H60" i="2"/>
  <c r="G60" i="2"/>
  <c r="G59" i="2"/>
  <c r="H59" i="2" s="1"/>
  <c r="H58" i="2"/>
  <c r="G58" i="2"/>
  <c r="G57" i="2"/>
  <c r="H57" i="2" s="1"/>
  <c r="H56" i="2"/>
  <c r="G56" i="2"/>
  <c r="G55" i="2"/>
  <c r="H55" i="2" s="1"/>
  <c r="H54" i="2"/>
  <c r="G54" i="2"/>
  <c r="G53" i="2"/>
  <c r="H53" i="2" s="1"/>
  <c r="H52" i="2"/>
  <c r="G52" i="2"/>
  <c r="G51" i="2"/>
  <c r="H51" i="2" s="1"/>
  <c r="H50" i="2"/>
  <c r="G50" i="2"/>
  <c r="G49" i="2"/>
  <c r="H49" i="2" s="1"/>
  <c r="H48" i="2"/>
  <c r="G48" i="2"/>
  <c r="G47" i="2"/>
  <c r="H47" i="2" s="1"/>
  <c r="H46" i="2"/>
  <c r="G46" i="2"/>
  <c r="G45" i="2"/>
  <c r="H45" i="2" s="1"/>
  <c r="H44" i="2"/>
  <c r="G44" i="2"/>
  <c r="G43" i="2"/>
  <c r="H43" i="2" s="1"/>
  <c r="H42" i="2"/>
  <c r="G42" i="2"/>
  <c r="G41" i="2"/>
  <c r="H41" i="2" s="1"/>
  <c r="H40" i="2"/>
  <c r="G40" i="2"/>
  <c r="G39" i="2"/>
  <c r="H39" i="2" s="1"/>
  <c r="H38" i="2"/>
  <c r="G38" i="2"/>
  <c r="G37" i="2"/>
  <c r="H37" i="2" s="1"/>
  <c r="H36" i="2"/>
  <c r="G36" i="2"/>
  <c r="G35" i="2"/>
  <c r="H35" i="2" s="1"/>
  <c r="H34" i="2"/>
  <c r="G34" i="2"/>
  <c r="G33" i="2"/>
  <c r="H33" i="2" s="1"/>
  <c r="H32" i="2"/>
  <c r="G32" i="2"/>
  <c r="G31" i="2"/>
  <c r="H31" i="2" s="1"/>
  <c r="H30" i="2"/>
  <c r="G30" i="2"/>
  <c r="G29" i="2"/>
  <c r="H29" i="2" s="1"/>
  <c r="H28" i="2"/>
  <c r="G28" i="2"/>
  <c r="G27" i="2"/>
  <c r="H27" i="2" s="1"/>
  <c r="H26" i="2"/>
  <c r="G26" i="2"/>
  <c r="G25" i="2"/>
  <c r="H25" i="2" s="1"/>
  <c r="H24" i="2"/>
  <c r="G24" i="2"/>
  <c r="G23" i="2"/>
  <c r="H23" i="2" s="1"/>
  <c r="H22" i="2"/>
  <c r="G22" i="2"/>
  <c r="G21" i="2"/>
  <c r="H21" i="2" s="1"/>
  <c r="H20" i="2"/>
  <c r="G20" i="2"/>
  <c r="G19" i="2"/>
  <c r="H19" i="2" s="1"/>
  <c r="H18" i="2"/>
  <c r="G18" i="2"/>
  <c r="G100" i="1" l="1"/>
  <c r="F38" i="1" l="1"/>
  <c r="F39" i="1"/>
  <c r="F40" i="1"/>
  <c r="F48" i="1"/>
  <c r="G48" i="1" s="1"/>
  <c r="F49" i="1"/>
  <c r="F50" i="1"/>
  <c r="F51" i="1"/>
  <c r="F52" i="1"/>
  <c r="F53" i="1"/>
  <c r="F37" i="1"/>
  <c r="F33" i="1"/>
  <c r="F34" i="1"/>
  <c r="F35" i="1"/>
  <c r="F36" i="1"/>
  <c r="F46" i="1"/>
  <c r="F47" i="1"/>
  <c r="F45" i="1"/>
  <c r="F27" i="1"/>
  <c r="F28" i="1"/>
  <c r="F29" i="1"/>
  <c r="F30" i="1"/>
  <c r="F31" i="1"/>
  <c r="F32" i="1"/>
  <c r="F26" i="1" l="1"/>
  <c r="C103" i="1" l="1"/>
  <c r="G102" i="1"/>
  <c r="G101" i="1"/>
  <c r="G99" i="1"/>
  <c r="G98" i="1"/>
  <c r="G97" i="1"/>
  <c r="G103" i="1" s="1"/>
  <c r="G59" i="1"/>
  <c r="G60" i="1"/>
  <c r="G61" i="1"/>
  <c r="G62" i="1"/>
  <c r="G63" i="1"/>
  <c r="G64" i="1"/>
  <c r="G65" i="1"/>
  <c r="G66" i="1" l="1"/>
  <c r="G45" i="1" l="1"/>
  <c r="G26" i="1"/>
  <c r="G34" i="1"/>
  <c r="G33" i="1"/>
  <c r="G27" i="1"/>
  <c r="G46" i="1"/>
  <c r="G51" i="1"/>
  <c r="G38" i="1"/>
  <c r="G29" i="1"/>
  <c r="G53" i="1"/>
  <c r="G31" i="1"/>
  <c r="G40" i="1"/>
  <c r="G47" i="1"/>
  <c r="G107" i="1" l="1"/>
  <c r="G50" i="1"/>
  <c r="G39" i="1"/>
  <c r="G32" i="1"/>
  <c r="G49" i="1"/>
  <c r="G36" i="1"/>
  <c r="G25" i="1"/>
  <c r="G52" i="1"/>
  <c r="G28" i="1"/>
  <c r="G30" i="1"/>
  <c r="G35" i="1"/>
  <c r="G37" i="1"/>
  <c r="G54" i="1" l="1"/>
  <c r="G91" i="1"/>
  <c r="G41" i="1"/>
  <c r="G110" i="1" l="1"/>
</calcChain>
</file>

<file path=xl/sharedStrings.xml><?xml version="1.0" encoding="utf-8"?>
<sst xmlns="http://schemas.openxmlformats.org/spreadsheetml/2006/main" count="518" uniqueCount="434">
  <si>
    <t>Bitte hier die Kultur eintragen!</t>
  </si>
  <si>
    <t>Name:</t>
  </si>
  <si>
    <t>Betriebsnummer:</t>
  </si>
  <si>
    <t>Adresse:</t>
  </si>
  <si>
    <t>Feldstück</t>
  </si>
  <si>
    <t xml:space="preserve">Nr. </t>
  </si>
  <si>
    <t>Bezeichnung</t>
  </si>
  <si>
    <t>Schlaggröße</t>
  </si>
  <si>
    <t>Tätigkeit</t>
  </si>
  <si>
    <t>Stunden</t>
  </si>
  <si>
    <t>€ gesamt</t>
  </si>
  <si>
    <t>alle Preise excl. MwSt.</t>
  </si>
  <si>
    <t>Mittel</t>
  </si>
  <si>
    <t>Datum</t>
  </si>
  <si>
    <t>Menge / ha</t>
  </si>
  <si>
    <t>€ / ha</t>
  </si>
  <si>
    <t>€ / kg</t>
  </si>
  <si>
    <t>Anzahl</t>
  </si>
  <si>
    <t>€ / h</t>
  </si>
  <si>
    <t>Anbau</t>
  </si>
  <si>
    <t>Traktor bis 75 PS</t>
  </si>
  <si>
    <t>Traktor bis 100 PS</t>
  </si>
  <si>
    <t>Summe:</t>
  </si>
  <si>
    <t>Dünger</t>
  </si>
  <si>
    <t>€/lt. od. kg</t>
  </si>
  <si>
    <t>Landwirt</t>
  </si>
  <si>
    <t>Zutreffendes mit x auswählen</t>
  </si>
  <si>
    <t>Mulchen</t>
  </si>
  <si>
    <t>Hacken</t>
  </si>
  <si>
    <t>Striegeln</t>
  </si>
  <si>
    <t>Spritzen</t>
  </si>
  <si>
    <t>Menge</t>
  </si>
  <si>
    <t>€/Einheit</t>
  </si>
  <si>
    <t>Aufwand</t>
  </si>
  <si>
    <t>Aufzeichnungsjahr:</t>
  </si>
  <si>
    <t>NAC</t>
  </si>
  <si>
    <t>Volldünger Gelb</t>
  </si>
  <si>
    <t>Harnstoff</t>
  </si>
  <si>
    <t>Düngen/Einsaat</t>
  </si>
  <si>
    <t>Gesamtsumme Netto:</t>
  </si>
  <si>
    <t>oder Buchführungspflichtig:</t>
  </si>
  <si>
    <t>Pauschaliert</t>
  </si>
  <si>
    <t>Personalkosten sonstiger Pflegeaufwand</t>
  </si>
  <si>
    <t>Pfl.Reg.Nr.</t>
  </si>
  <si>
    <t>Preis netto pro Gebinde [€]</t>
  </si>
  <si>
    <t>Preis brutto pro Gebinde [€]</t>
  </si>
  <si>
    <t>Preis brutto pro Hektar [€]</t>
  </si>
  <si>
    <t>ha pro Gebinde [ha]</t>
  </si>
  <si>
    <t>Preis netto pro Einheit [€]</t>
  </si>
  <si>
    <t>Preis brutto pro Einheit [€]</t>
  </si>
  <si>
    <t xml:space="preserve"> Pfl.Reg.Nr. 3067</t>
  </si>
  <si>
    <t>Axial 50    5 l</t>
  </si>
  <si>
    <t>Bandur    5 l</t>
  </si>
  <si>
    <t xml:space="preserve"> Pfl.Reg.Nr. 2579</t>
  </si>
  <si>
    <t>Bandur   15 l</t>
  </si>
  <si>
    <t>Boxer    5 l</t>
  </si>
  <si>
    <t xml:space="preserve"> Pfl.Reg.Nr. 2525</t>
  </si>
  <si>
    <t>Boxer  20 l</t>
  </si>
  <si>
    <t>Butisan    5 l</t>
  </si>
  <si>
    <t xml:space="preserve"> Pfl.Reg.Nr. 2307</t>
  </si>
  <si>
    <t>Butisan Top   5 l</t>
  </si>
  <si>
    <t xml:space="preserve"> Pfl.Reg.Nr. 3403-01</t>
  </si>
  <si>
    <t>Butoxone 5 l</t>
  </si>
  <si>
    <t xml:space="preserve"> Pfl.Reg.Nr. 1052</t>
  </si>
  <si>
    <t>Callisto    1 l</t>
  </si>
  <si>
    <t xml:space="preserve"> Pfl.Reg.Nr. 2726</t>
  </si>
  <si>
    <t>Centium CS    500 ml</t>
  </si>
  <si>
    <t xml:space="preserve"> Pfl.Reg.Nr. 2733</t>
  </si>
  <si>
    <t>Concert SX     200 g</t>
  </si>
  <si>
    <t xml:space="preserve"> Pfl.Reg.Nr. 2932</t>
  </si>
  <si>
    <t>Concert SX     900 g</t>
  </si>
  <si>
    <t xml:space="preserve"> Pfl.Reg.Nr. 3034-901</t>
  </si>
  <si>
    <t>Cuprofor flow     5 l</t>
  </si>
  <si>
    <t>Cymbigon forte 250ml</t>
  </si>
  <si>
    <t xml:space="preserve"> Pfl.Reg.Nr. 3998</t>
  </si>
  <si>
    <t>Cymbigon forte 1l</t>
  </si>
  <si>
    <t xml:space="preserve"> Pfl.Reg.Nr. 3554</t>
  </si>
  <si>
    <t xml:space="preserve">Decis forte   1 l </t>
  </si>
  <si>
    <t>Dicopur 500 flüssig   10 l</t>
  </si>
  <si>
    <t xml:space="preserve"> Pfl.Reg.Nr. 2759</t>
  </si>
  <si>
    <t xml:space="preserve"> Pfl.Reg.Nr. 3052</t>
  </si>
  <si>
    <t xml:space="preserve">Dicopur M  10 l     </t>
  </si>
  <si>
    <t>Dithane Neo Tec  10 kg</t>
  </si>
  <si>
    <t xml:space="preserve"> Pfl.Reg.Nr. 2746</t>
  </si>
  <si>
    <t>Duplosan Super 10l</t>
  </si>
  <si>
    <t xml:space="preserve"> Pfl.Reg.Nr. 3754</t>
  </si>
  <si>
    <t>Duplosan turf 10l</t>
  </si>
  <si>
    <t xml:space="preserve"> Pfl.Reg.Nr. 2841-901</t>
  </si>
  <si>
    <t>EFFIGO    1 l</t>
  </si>
  <si>
    <t xml:space="preserve"> Pfl.Reg.Nr. 3332</t>
  </si>
  <si>
    <t xml:space="preserve"> Pfl.Reg.Nr. 2914</t>
  </si>
  <si>
    <t>Express SX     750 g</t>
  </si>
  <si>
    <t>Flexidor    1 l</t>
  </si>
  <si>
    <t xml:space="preserve"> Pfl.Reg.Nr. 2691</t>
  </si>
  <si>
    <t>Folicur    5 l</t>
  </si>
  <si>
    <t xml:space="preserve"> Pfl.Reg.Nr. 2670</t>
  </si>
  <si>
    <t xml:space="preserve"> Pfl.Reg.Nr. 2790</t>
  </si>
  <si>
    <t>Fusilade Max    5 l</t>
  </si>
  <si>
    <t>Gardo Gold    5 l</t>
  </si>
  <si>
    <t xml:space="preserve"> Pfl.Reg.Nr. 2775</t>
  </si>
  <si>
    <t>Goltix Gold     5 l</t>
  </si>
  <si>
    <t xml:space="preserve"> Pfl.Reg.Nr. 3069</t>
  </si>
  <si>
    <t>Goltix Titan    10 l</t>
  </si>
  <si>
    <t xml:space="preserve"> Pfl.Reg.Nr. 3370</t>
  </si>
  <si>
    <t>Harmony SX      45 g</t>
  </si>
  <si>
    <t xml:space="preserve"> Pfl.Reg.Nr. 2941</t>
  </si>
  <si>
    <t>Harmony SX      90 g</t>
  </si>
  <si>
    <t>Herbosol 5l</t>
  </si>
  <si>
    <t>Karate Zeon   1 l</t>
  </si>
  <si>
    <t>Karate Zeon   5 l</t>
  </si>
  <si>
    <t>Katana      50 g</t>
  </si>
  <si>
    <t xml:space="preserve"> Pfl.Reg.Nr. 3106-901</t>
  </si>
  <si>
    <t>Katana     200 g</t>
  </si>
  <si>
    <t>Kerb Flo    5 l</t>
  </si>
  <si>
    <t>Kumulus WG   25 kg</t>
  </si>
  <si>
    <t xml:space="preserve"> Pfl.Reg.Nr. 396</t>
  </si>
  <si>
    <t>Laudis    5 l</t>
  </si>
  <si>
    <t xml:space="preserve"> Pfl.Reg.Nr. 2912</t>
  </si>
  <si>
    <t>Lebosol Bor flüssig 10l</t>
  </si>
  <si>
    <t>Lebosol Schwefel 800 10l</t>
  </si>
  <si>
    <t>Lentagran  45 WP   1 kg</t>
  </si>
  <si>
    <t xml:space="preserve"> Pfl.Reg.Nr. 3462</t>
  </si>
  <si>
    <t>Lentipur 500    5 l</t>
  </si>
  <si>
    <t xml:space="preserve"> Pfl.Reg.Nr. 3668</t>
  </si>
  <si>
    <t>Lontrel 720 SG    165 g</t>
  </si>
  <si>
    <t xml:space="preserve"> Pfl.Reg.Nr. 3409</t>
  </si>
  <si>
    <t>Lontrel 720 SG    1 kg</t>
  </si>
  <si>
    <t>Mais Banvel WG    1 kg</t>
  </si>
  <si>
    <t xml:space="preserve"> Pfl.Reg.Nr. 2674</t>
  </si>
  <si>
    <t>Mistral   1 kg</t>
  </si>
  <si>
    <t xml:space="preserve"> Pfl.Reg.Nr. 2796</t>
  </si>
  <si>
    <t>Mistral   5 kg</t>
  </si>
  <si>
    <t xml:space="preserve"> Pfl.Reg.Nr. 3559</t>
  </si>
  <si>
    <t>Moddus    1 l</t>
  </si>
  <si>
    <t xml:space="preserve"> Pfl.Reg.Nr. 3007</t>
  </si>
  <si>
    <t>Moddus    5 l</t>
  </si>
  <si>
    <t>Mospilan 20 SG     500 g</t>
  </si>
  <si>
    <t xml:space="preserve"> Pfl.Reg.Nr. 2830</t>
  </si>
  <si>
    <t>Mospilan 20 SG     3 kg</t>
  </si>
  <si>
    <t>Mystic 250 EW 5l</t>
  </si>
  <si>
    <t xml:space="preserve"> Pfl.Reg.Nr. 3644</t>
  </si>
  <si>
    <t>NeemAzal-T/S   1 l</t>
  </si>
  <si>
    <t xml:space="preserve"> Pfl.Reg.Nr. 2699</t>
  </si>
  <si>
    <t>NeemAzal-T/S   2,5 l</t>
  </si>
  <si>
    <t>Netzmittel Neo-Wett    1 l</t>
  </si>
  <si>
    <t>Netzmittel Neo-Wett   10 l</t>
  </si>
  <si>
    <t>Netzschwefel Stulln   25 kg</t>
  </si>
  <si>
    <t xml:space="preserve"> Pfl.Reg.Nr. 2915</t>
  </si>
  <si>
    <t>Omnera LQM 5l</t>
  </si>
  <si>
    <t xml:space="preserve"> Pfl.Reg.Nr. 3808</t>
  </si>
  <si>
    <t xml:space="preserve"> Pfl.Reg.Nr. 2711</t>
  </si>
  <si>
    <t>Ortiva    5 l</t>
  </si>
  <si>
    <t>Samba K  1 l</t>
  </si>
  <si>
    <t xml:space="preserve"> Pfl.Reg.Nr. 2762</t>
  </si>
  <si>
    <t xml:space="preserve"> Pfl.Reg.Nr. 3691</t>
  </si>
  <si>
    <t>Select 240 EC + Radiamix    3 l</t>
  </si>
  <si>
    <t xml:space="preserve"> Pfl.Reg.Nr. 2744</t>
  </si>
  <si>
    <t>Select 240 EC + Radiamix   15 l</t>
  </si>
  <si>
    <t xml:space="preserve"> Pfl.Reg.Nr. 3212</t>
  </si>
  <si>
    <t xml:space="preserve"> Pfl.Reg.Nr. 2514</t>
  </si>
  <si>
    <t>Spectrum   5 l</t>
  </si>
  <si>
    <t xml:space="preserve"> Pfl.Reg.Nr. 2798</t>
  </si>
  <si>
    <t>Spectrum Plus 10l</t>
  </si>
  <si>
    <t xml:space="preserve"> Pfl.Reg.Nr. 3397</t>
  </si>
  <si>
    <t>SpinTor     100 ml</t>
  </si>
  <si>
    <t xml:space="preserve"> Pfl.Reg.Nr. 3296</t>
  </si>
  <si>
    <t>SpinTor     500 ml</t>
  </si>
  <si>
    <t>Stomp Aqua   10 l</t>
  </si>
  <si>
    <t xml:space="preserve"> Pfl.Reg.Nr. 3107</t>
  </si>
  <si>
    <t>Tanos 3,5 kg</t>
  </si>
  <si>
    <t xml:space="preserve"> Pfl.Reg.Nr. 2835</t>
  </si>
  <si>
    <t>Targa Super    1 l</t>
  </si>
  <si>
    <t xml:space="preserve"> Pfl.Reg.Nr. 2477</t>
  </si>
  <si>
    <t>Targa Super    5 l</t>
  </si>
  <si>
    <t>Tomigan 200    5 l</t>
  </si>
  <si>
    <t xml:space="preserve"> Pfl.Reg.Nr. 3479</t>
  </si>
  <si>
    <t>Tomigan XL     5 l</t>
  </si>
  <si>
    <t xml:space="preserve"> Pfl.Reg.Nr. 3467</t>
  </si>
  <si>
    <t>Trico   5 l</t>
  </si>
  <si>
    <t xml:space="preserve"> Pfl.Reg.Nr. 2787</t>
  </si>
  <si>
    <t xml:space="preserve"> Pfl.Reg.Nr. 2528</t>
  </si>
  <si>
    <t>Winner    3 l</t>
  </si>
  <si>
    <t>XenTari    500 g</t>
  </si>
  <si>
    <t xml:space="preserve"> Pfl.Reg.Nr. 3431</t>
  </si>
  <si>
    <t>Zantara 5l</t>
  </si>
  <si>
    <t xml:space="preserve"> Pfl.Reg.Nr. 3062</t>
  </si>
  <si>
    <t>Zignal 5 l</t>
  </si>
  <si>
    <t xml:space="preserve"> Pfl.Reg.Nr. 3185</t>
  </si>
  <si>
    <t>Kali 60</t>
  </si>
  <si>
    <t>Triplephosphat</t>
  </si>
  <si>
    <t>DAP</t>
  </si>
  <si>
    <t>DC45 0:15:30</t>
  </si>
  <si>
    <t>DC45 0:12:20</t>
  </si>
  <si>
    <t>Volldünger Rot 10:8:20</t>
  </si>
  <si>
    <t>Volldünger 15:13:13</t>
  </si>
  <si>
    <r>
      <t>Sonstige Aufwände</t>
    </r>
    <r>
      <rPr>
        <b/>
        <i/>
        <sz val="11"/>
        <color theme="1"/>
        <rFont val="Arial"/>
        <family val="2"/>
      </rPr>
      <t xml:space="preserve"> (Saatgut für Einsaat, Diesel,...)</t>
    </r>
  </si>
  <si>
    <r>
      <t xml:space="preserve">Maschinenkosten </t>
    </r>
    <r>
      <rPr>
        <b/>
        <i/>
        <sz val="12"/>
        <color theme="1"/>
        <rFont val="Arial"/>
        <family val="2"/>
      </rPr>
      <t>(düngen, spritzen, striegeln, hacken, mulchen,…)</t>
    </r>
  </si>
  <si>
    <t>Angaben geprüft u. bestätigt durch</t>
  </si>
  <si>
    <t>Datum:</t>
  </si>
  <si>
    <t>Unterschrift:</t>
  </si>
  <si>
    <t>Aufzeichnungsprotokoll für:</t>
  </si>
  <si>
    <t>Adengo 1 l</t>
  </si>
  <si>
    <t>Adengo 5 l</t>
  </si>
  <si>
    <t>Agil-S    1 l</t>
  </si>
  <si>
    <t>Agil-S    5 l</t>
  </si>
  <si>
    <t>Agroclean    1 kg</t>
  </si>
  <si>
    <t>Aktuan 3S   1 kg</t>
  </si>
  <si>
    <t>Amistar Gold 5l</t>
  </si>
  <si>
    <t>Ariane C    1 l</t>
  </si>
  <si>
    <t>Ariane C    5 l</t>
  </si>
  <si>
    <t>Arrat + Dash    1kg + 5 l</t>
  </si>
  <si>
    <t>Arrat Maispack 11 kg</t>
  </si>
  <si>
    <t>Atlantis OD 1 l</t>
  </si>
  <si>
    <t>Atlantis OD 5 l</t>
  </si>
  <si>
    <t>Avoxa 5 l</t>
  </si>
  <si>
    <t>Axial 50    1 l</t>
  </si>
  <si>
    <t>Axial 50   20 l</t>
  </si>
  <si>
    <t>Axial Komplett   5 l</t>
  </si>
  <si>
    <t>Belem 0.8 MG 12kg</t>
  </si>
  <si>
    <t>Betosip SC    5 l</t>
  </si>
  <si>
    <t>Biathlon 4D Pack  0,35 kg+5 l</t>
  </si>
  <si>
    <t>Biathlon 4D Pack  1,05 kg l+3x5 l</t>
  </si>
  <si>
    <t>Broadway    0,5 kg</t>
  </si>
  <si>
    <t xml:space="preserve">Broadway    1 kg </t>
  </si>
  <si>
    <t>Broadway    3 kg</t>
  </si>
  <si>
    <t>Calaris    5 l</t>
  </si>
  <si>
    <t>Capreno (+Mero)   6,75 l</t>
  </si>
  <si>
    <t>Capreno + Aspect Pro 9,75l</t>
  </si>
  <si>
    <t>Cervacol Karton   15 kg</t>
  </si>
  <si>
    <t>Cuprofor flow     1 l</t>
  </si>
  <si>
    <t xml:space="preserve">Cuprozin progress    5 l       </t>
  </si>
  <si>
    <t>Decis forte    250 ml</t>
  </si>
  <si>
    <t>Dicamba flüssig 1 l</t>
  </si>
  <si>
    <t xml:space="preserve">Dicopur M   1 l     </t>
  </si>
  <si>
    <t>Dirabel 1l</t>
  </si>
  <si>
    <t>Elatus Era 5 l</t>
  </si>
  <si>
    <t>Elatus Era Folpan 12,5 l</t>
  </si>
  <si>
    <t>Elumis Dual WG Pack 11kg</t>
  </si>
  <si>
    <t>Elumis Eco WG Pack 16l</t>
  </si>
  <si>
    <t>EMU 11 E 5 l</t>
  </si>
  <si>
    <t>EMU 11 E 10 l</t>
  </si>
  <si>
    <t>EMU 11 E 25 l</t>
  </si>
  <si>
    <t>Express SX     100 g</t>
  </si>
  <si>
    <t>Express SX + Pixxaro EC 1,1 l</t>
  </si>
  <si>
    <t>Focus Ultra    5 l</t>
  </si>
  <si>
    <t>Folicur   15 l</t>
  </si>
  <si>
    <t>Fusilade Max    1 l</t>
  </si>
  <si>
    <t>Fusilade Max   20 l</t>
  </si>
  <si>
    <t>Harmony extra SX     100 g</t>
  </si>
  <si>
    <t>Harmony extra SX     600 g</t>
  </si>
  <si>
    <t>Husar OD     100 ml</t>
  </si>
  <si>
    <t>Husar OD     0,5 l</t>
  </si>
  <si>
    <t>Husar Plus    1 l</t>
  </si>
  <si>
    <t>Husar Plus    5 l</t>
  </si>
  <si>
    <t>Karathane Gold    1 l</t>
  </si>
  <si>
    <t>Karathane Gold    5 l</t>
  </si>
  <si>
    <t>Korvetto 3l</t>
  </si>
  <si>
    <t>Kwizda Maispack 4,8 kg</t>
  </si>
  <si>
    <t>Kwizda Maispack 12 l</t>
  </si>
  <si>
    <t>Laudis + Aspect Pro   10 l</t>
  </si>
  <si>
    <t>Laudis + Aspect Pro   20 l</t>
  </si>
  <si>
    <t>Laudis + Aspect + Monsoon  15 l     AV</t>
  </si>
  <si>
    <t>Laudis plus  5 l+3 l</t>
  </si>
  <si>
    <t>Maister Power   1 l</t>
  </si>
  <si>
    <t>Maister Power   5 l</t>
  </si>
  <si>
    <t>Nicosh 4 OD    5 l</t>
  </si>
  <si>
    <t>Omega Gold Pack 13,25 kg</t>
  </si>
  <si>
    <t>Ortiva    1 l</t>
  </si>
  <si>
    <t>PH - Opti</t>
  </si>
  <si>
    <t>Pixxaro EC    1 l</t>
  </si>
  <si>
    <t>Pixxaro EC    5 l</t>
  </si>
  <si>
    <t>Pronto Plus   5 l</t>
  </si>
  <si>
    <t>Pronto Plus   15 l</t>
  </si>
  <si>
    <t>Puma Extra    5 l</t>
  </si>
  <si>
    <t>Ridomil Gold MZ   5 kg</t>
  </si>
  <si>
    <t>Saracen   500 ml</t>
  </si>
  <si>
    <t>Saracen Max 100g</t>
  </si>
  <si>
    <t>Schaumstop-Kwizda 100 ml</t>
  </si>
  <si>
    <t>Schaumstop-Kwizda  500 ml</t>
  </si>
  <si>
    <t>Schaumstop - Certis 500ml</t>
  </si>
  <si>
    <t>Sekator Plus    0,6 l + 2x1 l</t>
  </si>
  <si>
    <t>Sekator Plus   1x3 l + 2x5 l</t>
  </si>
  <si>
    <t>SL 950 1 l</t>
  </si>
  <si>
    <t xml:space="preserve">Sphere Maxxx 3l </t>
  </si>
  <si>
    <t>Spritzenrein   5 l</t>
  </si>
  <si>
    <t>Spruzit Schädlingsfrei  10 l</t>
  </si>
  <si>
    <t>Stabilan 400  10 l</t>
  </si>
  <si>
    <t>Sunspray 10 l</t>
  </si>
  <si>
    <t>Sunspray 25 l</t>
  </si>
  <si>
    <t>Sunspray 200 l</t>
  </si>
  <si>
    <t>Tanaris 5 l</t>
  </si>
  <si>
    <t>Teppeki     500 g</t>
  </si>
  <si>
    <t>Teppeki      2 kg</t>
  </si>
  <si>
    <t>Trebon 30 EC 1 l</t>
  </si>
  <si>
    <t>Tribun 75 WG 100 g</t>
  </si>
  <si>
    <t>Trico  10 l</t>
  </si>
  <si>
    <t>Winner    1 l</t>
  </si>
  <si>
    <t>Zantara 15l</t>
  </si>
  <si>
    <t>Zypar 5l</t>
  </si>
  <si>
    <t xml:space="preserve"> Pfl.Reg.Nr. 3063</t>
  </si>
  <si>
    <t xml:space="preserve"> Pfl.Reg.Nr. 2928</t>
  </si>
  <si>
    <t xml:space="preserve"> Pfl.Reg.Nr. 3290-901</t>
  </si>
  <si>
    <t xml:space="preserve"> Pfl.Reg.Nr. 4107</t>
  </si>
  <si>
    <t xml:space="preserve"> Pfl.Reg.Nr. 3338</t>
  </si>
  <si>
    <t xml:space="preserve"> Pfl.Reg.Nr. 3133</t>
  </si>
  <si>
    <t>Pfl.Reg.NR. 3133 + 2514-901</t>
  </si>
  <si>
    <t xml:space="preserve"> Pfl.Reg.Nr. 3253</t>
  </si>
  <si>
    <t xml:space="preserve"> Pfl.Reg.Nr. 3864</t>
  </si>
  <si>
    <t xml:space="preserve"> Pfl.Reg.Nr. 3249</t>
  </si>
  <si>
    <t xml:space="preserve"> Pfl.Reg.Nr. 3553</t>
  </si>
  <si>
    <t xml:space="preserve"> Pfl.Reg.Nr. 3183</t>
  </si>
  <si>
    <t xml:space="preserve"> Pfl.Reg.Nr. 3263</t>
  </si>
  <si>
    <t xml:space="preserve"> Pfl.Reg.Nr. 3049</t>
  </si>
  <si>
    <t xml:space="preserve"> Pfl.Reg.Nr. 2909</t>
  </si>
  <si>
    <t xml:space="preserve"> Pfl.Reg.Nr. 3683</t>
  </si>
  <si>
    <t xml:space="preserve"> Pfl.Reg.Nr. 3683 + 2947</t>
  </si>
  <si>
    <t xml:space="preserve"> Pfl.Reg.Nr. 1119</t>
  </si>
  <si>
    <t xml:space="preserve"> Pfl.Reg.Nr. 3405</t>
  </si>
  <si>
    <t xml:space="preserve"> Pfl.Reg.Nr. 3765-901</t>
  </si>
  <si>
    <t xml:space="preserve"> Pfl.Reg.Nr. 3889</t>
  </si>
  <si>
    <t xml:space="preserve"> Pfl.Reg.Nr. 3829</t>
  </si>
  <si>
    <t xml:space="preserve"> Pfl.Reg.Nr. 3829 + 28556</t>
  </si>
  <si>
    <t xml:space="preserve"> Pfl.Reg.Nr. 3210+2674+2771</t>
  </si>
  <si>
    <t xml:space="preserve"> Pfl.Reg.Nr. 3210+2775+2674</t>
  </si>
  <si>
    <t xml:space="preserve"> Pfl.Reg.Nr. 2914 + 3756</t>
  </si>
  <si>
    <t xml:space="preserve"> Pfl.Reg.Nr. 2976</t>
  </si>
  <si>
    <t xml:space="preserve"> Pfl.Reg.Nr. 3019</t>
  </si>
  <si>
    <t xml:space="preserve"> Pfl.Reg.Nr. 3566</t>
  </si>
  <si>
    <t xml:space="preserve"> Pfl.Reg.Nr. 2981</t>
  </si>
  <si>
    <t xml:space="preserve"> Pfl.Reg.Nr. 4060</t>
  </si>
  <si>
    <t xml:space="preserve"> Pfl.Reg.Nr. 3821 + 3767 + 3776</t>
  </si>
  <si>
    <t xml:space="preserve"> Pfl.Reg.Nr. 2912 2947</t>
  </si>
  <si>
    <t xml:space="preserve"> Pfl.Reg.Nr. 2912 + 2947 + 2826</t>
  </si>
  <si>
    <t xml:space="preserve"> Pfl.Reg.Nr. 2912 + 2947</t>
  </si>
  <si>
    <t xml:space="preserve"> Pfl.Reg.Nr. 3271</t>
  </si>
  <si>
    <t xml:space="preserve"> Pfl.Reg.Nr. 3098</t>
  </si>
  <si>
    <t xml:space="preserve"> Pfl.Reg.Nr. 3260 + 3461</t>
  </si>
  <si>
    <t xml:space="preserve"> Pfl.Reg.Nr. 3756</t>
  </si>
  <si>
    <t xml:space="preserve"> Pfl.Reg.Nr. 2628</t>
  </si>
  <si>
    <t xml:space="preserve"> Pfl.Reg.Nr. 2586</t>
  </si>
  <si>
    <t xml:space="preserve"> Pfl.Reg.Nr. 2760</t>
  </si>
  <si>
    <t xml:space="preserve"> Pfl.Reg.Nr. 3562</t>
  </si>
  <si>
    <t xml:space="preserve"> Pfl.Reg.Nr. 3372</t>
  </si>
  <si>
    <t xml:space="preserve"> Pfl.Reg.Nr. 3372 + 3253</t>
  </si>
  <si>
    <t xml:space="preserve"> Pfl.Reg.Nr. 2978+3361-902</t>
  </si>
  <si>
    <t xml:space="preserve"> Pfl.Reg.Nr. 3141</t>
  </si>
  <si>
    <t xml:space="preserve"> Pfl.Reg.Nr. 2206</t>
  </si>
  <si>
    <t xml:space="preserve"> Pfl.Reg.Nr. 3697</t>
  </si>
  <si>
    <t xml:space="preserve"> Pfl.Reg.Nr. 3383</t>
  </si>
  <si>
    <t xml:space="preserve"> Pfl.Reg.Nr. 3395</t>
  </si>
  <si>
    <t xml:space="preserve"> Pfl.Reg.Nr. 3537</t>
  </si>
  <si>
    <t xml:space="preserve"> Pfl.Reg.Nr. 3883</t>
  </si>
  <si>
    <t>Menge pro Einheit [l,kg]</t>
  </si>
  <si>
    <t>Pfl.Reg.Nr. 3125</t>
  </si>
  <si>
    <t xml:space="preserve"> Pfl.Reg.Nr. 3061</t>
  </si>
  <si>
    <t>Traktor über 100 PS</t>
  </si>
  <si>
    <t>Pflanzenschutzmittel</t>
  </si>
  <si>
    <t xml:space="preserve">Düngemittel </t>
  </si>
  <si>
    <t>Acorit 250 SC 500 ml</t>
  </si>
  <si>
    <t xml:space="preserve"> Pfl.Reg.Nr. 3550-0</t>
  </si>
  <si>
    <t>Aktuan 3S   5 kg</t>
  </si>
  <si>
    <t>Beetix 5 l</t>
  </si>
  <si>
    <t xml:space="preserve"> Pfl.Reg.Nr.3573-902</t>
  </si>
  <si>
    <t>Betanal Tandem    5 l</t>
  </si>
  <si>
    <t xml:space="preserve"> Pfl.Reg.Nr. 3677-0</t>
  </si>
  <si>
    <t>Centurion Plus    5 l</t>
  </si>
  <si>
    <t xml:space="preserve"> Pfl.Reg.Nr. 4254-0</t>
  </si>
  <si>
    <t xml:space="preserve">Cliophar 600 SL 1 l </t>
  </si>
  <si>
    <t xml:space="preserve"> Pfl.Reg.Nr. 3611-0</t>
  </si>
  <si>
    <t>DaFranz-Maispack 20</t>
  </si>
  <si>
    <t>Pfl.Reg.Nr. 3777-0, 3767-0, 3666-0, 4216-0</t>
  </si>
  <si>
    <t>Diflanil 500 SC 1 l</t>
  </si>
  <si>
    <t xml:space="preserve"> Pfl.Reg.Nr. 3368-0</t>
  </si>
  <si>
    <t>Envidor 1l</t>
  </si>
  <si>
    <t>Pfl.Reg.Nr. 3351-0</t>
  </si>
  <si>
    <t>Input Xpro     5 l</t>
  </si>
  <si>
    <t xml:space="preserve"> Pfl.Reg.Nr. 3302-0</t>
  </si>
  <si>
    <t>Input Xpro     15 l</t>
  </si>
  <si>
    <t>Kwizda Panagro 15 kg</t>
  </si>
  <si>
    <t>Lebosol HeptaMangan 10l</t>
  </si>
  <si>
    <t>Mais Banvel flüssig    1 l</t>
  </si>
  <si>
    <t xml:space="preserve"> Pfl.Reg.Nr. 3859-0</t>
  </si>
  <si>
    <t>Maister Power Plus 13 l</t>
  </si>
  <si>
    <t xml:space="preserve"> Pfl.Reg.Nr. 3271, 4216-901</t>
  </si>
  <si>
    <t>Modan 250 EC    5 l</t>
  </si>
  <si>
    <t>Nicorn 040 SC 1l</t>
  </si>
  <si>
    <t xml:space="preserve"> Pfl.Reg.Nr. 3880-0</t>
  </si>
  <si>
    <t>Nicorn 040 SC 5l</t>
  </si>
  <si>
    <t>Panarex 1 l</t>
  </si>
  <si>
    <t xml:space="preserve"> Pfl.Reg.Nr. 3201-0</t>
  </si>
  <si>
    <t>Panarex 5 l</t>
  </si>
  <si>
    <t>Promesa 1 l</t>
  </si>
  <si>
    <t xml:space="preserve"> Pfl.Reg.Nr. 4286-0</t>
  </si>
  <si>
    <t>Promesa 5 l</t>
  </si>
  <si>
    <t>Prosaro 5 l</t>
  </si>
  <si>
    <t xml:space="preserve"> Pfl.Reg.Nr. 3054-0</t>
  </si>
  <si>
    <t>Prosaro 15 l</t>
  </si>
  <si>
    <t>Rancona 15 ME 1l</t>
  </si>
  <si>
    <t xml:space="preserve"> Pfl.Reg.Nr. 3286-0</t>
  </si>
  <si>
    <t xml:space="preserve">Revus    5 l         </t>
  </si>
  <si>
    <t xml:space="preserve"> Pfl.Reg.Nr. 2906-0</t>
  </si>
  <si>
    <t>Revus Top   5 l</t>
  </si>
  <si>
    <t xml:space="preserve"> Pfl.Reg.Nr. 3232-0</t>
  </si>
  <si>
    <t>Revyona 5 l</t>
  </si>
  <si>
    <t xml:space="preserve"> Pfl.Reg.Nr. 4287-0</t>
  </si>
  <si>
    <t>Revyona 10 l</t>
  </si>
  <si>
    <t>Revytrex 5 l</t>
  </si>
  <si>
    <t xml:space="preserve"> Pfl.Reg.Nr. 4217-0</t>
  </si>
  <si>
    <t>Schaumstop-Kwizda  3l</t>
  </si>
  <si>
    <t>Schaumexx 250 ml</t>
  </si>
  <si>
    <t>Sekator OD Powerset  0,6 l + 3 l</t>
  </si>
  <si>
    <t>Sekator OD Powerset   3 l +15 l</t>
  </si>
  <si>
    <t>Simplex 1 l</t>
  </si>
  <si>
    <t>SL 950 5 l</t>
  </si>
  <si>
    <t>Tandus 200    5 l</t>
  </si>
  <si>
    <t xml:space="preserve"> Pfl.Reg.Nr.4234-901</t>
  </si>
  <si>
    <t>Trinity 10 l</t>
  </si>
  <si>
    <t xml:space="preserve"> Pfl.Reg.Nr. 3209-0</t>
  </si>
  <si>
    <t>Aus Aufzeichnungsprotokoll Primeln -&gt; laut Heilig aktuelle Preise</t>
  </si>
  <si>
    <t>Dünge- und Pflanzenschutzmittel 2023</t>
  </si>
  <si>
    <t>Pflanzenschutzmittel 2023</t>
  </si>
  <si>
    <t xml:space="preserve"> Pfl.Reg.Nr. 3437-0</t>
  </si>
  <si>
    <t xml:space="preserve"> Pfl.Reg.Nr. 3558-0</t>
  </si>
  <si>
    <t>Clinic Free 20l</t>
  </si>
  <si>
    <t>Round up Powerflex 15l</t>
  </si>
  <si>
    <t>Alle grünen Felder ausfüllen !!!</t>
  </si>
  <si>
    <t>Flächenabgeltung lt. Vertrag:</t>
  </si>
  <si>
    <t>Düngemittel 2023</t>
  </si>
  <si>
    <t>Einkaufspreise netto sind vom Landwirt selbstständig einzutragen und mit einer Rechnung zu belegen.</t>
  </si>
  <si>
    <t>Anbaujahr</t>
  </si>
  <si>
    <t>Bitte Rechnungen als Beleg für Düngerpreise beilegen!</t>
  </si>
  <si>
    <t>Frühjahr</t>
  </si>
  <si>
    <t>Sommer</t>
  </si>
  <si>
    <t>Maschinenkosten  inkl. Traktor und Fahrer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</si>
</sst>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00\ _€_-;\-* #,##0.0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sz val="14"/>
      <name val="Arial"/>
      <family val="2"/>
    </font>
    <font>
      <b/>
      <i/>
      <sz val="16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b/>
      <u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5" fillId="0" borderId="0" xfId="0" applyFont="1"/>
    <xf numFmtId="0" fontId="2" fillId="0" borderId="0" xfId="2" applyAlignment="1" applyProtection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164" fontId="17" fillId="0" borderId="1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17" fillId="0" borderId="4" xfId="0" applyNumberFormat="1" applyFont="1" applyBorder="1" applyAlignment="1">
      <alignment horizontal="center" vertical="center"/>
    </xf>
    <xf numFmtId="164" fontId="17" fillId="0" borderId="4" xfId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vertical="center"/>
    </xf>
    <xf numFmtId="164" fontId="5" fillId="0" borderId="0" xfId="1" applyFont="1" applyAlignment="1" applyProtection="1">
      <alignment horizontal="center" vertical="center"/>
    </xf>
    <xf numFmtId="0" fontId="16" fillId="0" borderId="11" xfId="0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164" fontId="17" fillId="0" borderId="4" xfId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8" fillId="0" borderId="11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7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12" xfId="0" applyFont="1" applyBorder="1"/>
    <xf numFmtId="0" fontId="9" fillId="0" borderId="14" xfId="0" applyFont="1" applyBorder="1" applyAlignment="1">
      <alignment horizontal="left" vertical="center"/>
    </xf>
    <xf numFmtId="0" fontId="6" fillId="0" borderId="0" xfId="0" applyFont="1" applyProtection="1"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/>
    <xf numFmtId="0" fontId="16" fillId="0" borderId="0" xfId="0" applyFont="1" applyAlignment="1">
      <alignment horizontal="center"/>
    </xf>
    <xf numFmtId="164" fontId="17" fillId="0" borderId="1" xfId="1" applyFont="1" applyFill="1" applyBorder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/>
    <xf numFmtId="0" fontId="12" fillId="0" borderId="1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center" vertical="center"/>
    </xf>
    <xf numFmtId="0" fontId="20" fillId="0" borderId="0" xfId="0" applyFont="1"/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3" fillId="0" borderId="0" xfId="0" applyFont="1"/>
    <xf numFmtId="0" fontId="20" fillId="0" borderId="7" xfId="0" applyFont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24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30" xfId="1" applyFont="1" applyFill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25" fillId="0" borderId="4" xfId="1" applyFont="1" applyFill="1" applyBorder="1" applyAlignment="1" applyProtection="1">
      <alignment vertical="center"/>
    </xf>
    <xf numFmtId="0" fontId="5" fillId="0" borderId="0" xfId="0" applyFont="1" applyAlignment="1">
      <alignment horizontal="right"/>
    </xf>
    <xf numFmtId="2" fontId="5" fillId="0" borderId="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5" fillId="0" borderId="28" xfId="1" applyFont="1" applyFill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6" fontId="5" fillId="0" borderId="24" xfId="1" applyNumberFormat="1" applyFont="1" applyFill="1" applyBorder="1" applyAlignment="1">
      <alignment horizontal="center" vertical="center"/>
    </xf>
    <xf numFmtId="166" fontId="5" fillId="0" borderId="26" xfId="1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5" fillId="0" borderId="4" xfId="0" applyFont="1" applyBorder="1"/>
    <xf numFmtId="0" fontId="3" fillId="0" borderId="37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right" vertical="center"/>
    </xf>
    <xf numFmtId="2" fontId="5" fillId="0" borderId="38" xfId="0" applyNumberFormat="1" applyFont="1" applyBorder="1" applyAlignment="1">
      <alignment horizontal="right" vertical="center"/>
    </xf>
    <xf numFmtId="2" fontId="23" fillId="0" borderId="38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64" fontId="5" fillId="0" borderId="38" xfId="1" applyFont="1" applyFill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30" xfId="0" applyFont="1" applyBorder="1"/>
    <xf numFmtId="0" fontId="5" fillId="0" borderId="3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vertical="center"/>
      <protection locked="0"/>
    </xf>
    <xf numFmtId="164" fontId="17" fillId="2" borderId="1" xfId="1" applyFont="1" applyFill="1" applyBorder="1" applyAlignment="1" applyProtection="1">
      <alignment vertical="center"/>
      <protection locked="0"/>
    </xf>
    <xf numFmtId="164" fontId="17" fillId="2" borderId="4" xfId="1" applyFont="1" applyFill="1" applyBorder="1" applyAlignment="1" applyProtection="1">
      <alignment vertical="center"/>
      <protection locked="0"/>
    </xf>
    <xf numFmtId="165" fontId="17" fillId="2" borderId="4" xfId="1" applyNumberFormat="1" applyFont="1" applyFill="1" applyBorder="1" applyAlignment="1" applyProtection="1">
      <alignment vertical="center"/>
      <protection locked="0"/>
    </xf>
    <xf numFmtId="164" fontId="25" fillId="2" borderId="4" xfId="1" applyFont="1" applyFill="1" applyBorder="1" applyAlignment="1" applyProtection="1">
      <alignment vertical="center"/>
      <protection locked="0"/>
    </xf>
    <xf numFmtId="14" fontId="5" fillId="2" borderId="4" xfId="0" applyNumberFormat="1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21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/>
    <xf numFmtId="0" fontId="17" fillId="0" borderId="3" xfId="0" applyFont="1" applyBorder="1"/>
    <xf numFmtId="0" fontId="5" fillId="0" borderId="39" xfId="0" applyFont="1" applyBorder="1" applyAlignment="1">
      <alignment wrapText="1"/>
    </xf>
    <xf numFmtId="166" fontId="5" fillId="0" borderId="40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64" fontId="5" fillId="2" borderId="4" xfId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top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CCFFFF"/>
      <color rgb="FFFFFF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86354</xdr:rowOff>
    </xdr:from>
    <xdr:to>
      <xdr:col>1</xdr:col>
      <xdr:colOff>739049</xdr:colOff>
      <xdr:row>2</xdr:row>
      <xdr:rowOff>131204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50AD33-CE4E-40A1-8B31-82D1D54B98DE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86354"/>
          <a:ext cx="1634400" cy="40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Normal="100" workbookViewId="0">
      <selection activeCell="D6" sqref="D6:G6"/>
    </sheetView>
  </sheetViews>
  <sheetFormatPr baseColWidth="10" defaultRowHeight="14.25" x14ac:dyDescent="0.2"/>
  <cols>
    <col min="1" max="1" width="14.28515625" style="1" customWidth="1"/>
    <col min="2" max="2" width="17.85546875" style="1" customWidth="1"/>
    <col min="3" max="3" width="10.7109375" style="1" bestFit="1" customWidth="1"/>
    <col min="4" max="6" width="14.28515625" style="1" customWidth="1"/>
    <col min="7" max="7" width="18.85546875" style="8" bestFit="1" customWidth="1"/>
    <col min="8" max="16384" width="11.42578125" style="1"/>
  </cols>
  <sheetData>
    <row r="1" spans="1:9" s="41" customFormat="1" ht="14.25" customHeight="1" x14ac:dyDescent="0.2">
      <c r="B1" s="42"/>
      <c r="C1" s="42"/>
      <c r="D1" s="42"/>
      <c r="F1" s="43" t="s">
        <v>197</v>
      </c>
      <c r="G1" s="56"/>
    </row>
    <row r="2" spans="1:9" s="41" customFormat="1" ht="14.25" customHeight="1" x14ac:dyDescent="0.2">
      <c r="A2" s="42"/>
      <c r="B2" s="42"/>
      <c r="C2" s="42"/>
      <c r="D2" s="42"/>
      <c r="F2" s="44" t="s">
        <v>1</v>
      </c>
      <c r="G2" s="57"/>
    </row>
    <row r="3" spans="1:9" s="41" customFormat="1" ht="14.25" customHeight="1" x14ac:dyDescent="0.35">
      <c r="A3" s="45"/>
      <c r="B3" s="45"/>
      <c r="C3" s="45"/>
      <c r="D3" s="42"/>
      <c r="F3" s="46" t="s">
        <v>198</v>
      </c>
      <c r="G3" s="58"/>
    </row>
    <row r="4" spans="1:9" s="41" customFormat="1" ht="14.25" customHeight="1" x14ac:dyDescent="0.35">
      <c r="A4" s="45"/>
      <c r="B4" s="45"/>
      <c r="C4" s="45"/>
      <c r="D4" s="42"/>
      <c r="F4" s="47" t="s">
        <v>199</v>
      </c>
      <c r="G4" s="57"/>
    </row>
    <row r="5" spans="1:9" s="41" customFormat="1" ht="7.5" customHeight="1" x14ac:dyDescent="0.2">
      <c r="A5" s="42"/>
      <c r="B5" s="48"/>
      <c r="C5" s="42"/>
      <c r="D5" s="42"/>
      <c r="E5" s="42"/>
      <c r="F5" s="2"/>
      <c r="G5" s="59"/>
      <c r="H5" s="42"/>
      <c r="I5" s="42"/>
    </row>
    <row r="6" spans="1:9" s="41" customFormat="1" ht="26.25" customHeight="1" x14ac:dyDescent="0.2">
      <c r="A6" s="64" t="s">
        <v>200</v>
      </c>
      <c r="B6" s="42"/>
      <c r="D6" s="165"/>
      <c r="E6" s="166"/>
      <c r="F6" s="166"/>
      <c r="G6" s="167"/>
      <c r="H6" s="2"/>
      <c r="I6" s="2"/>
    </row>
    <row r="7" spans="1:9" s="41" customFormat="1" ht="12" customHeight="1" x14ac:dyDescent="0.2">
      <c r="A7" s="42"/>
      <c r="B7" s="42"/>
      <c r="C7" s="42"/>
      <c r="D7" s="169" t="s">
        <v>0</v>
      </c>
      <c r="E7" s="169"/>
      <c r="F7" s="169"/>
      <c r="G7" s="169"/>
      <c r="H7" s="42"/>
      <c r="I7" s="42"/>
    </row>
    <row r="8" spans="1:9" s="41" customFormat="1" ht="12" customHeight="1" x14ac:dyDescent="0.2">
      <c r="A8" s="42"/>
      <c r="B8" s="42"/>
      <c r="C8" s="42"/>
      <c r="D8" s="42"/>
      <c r="E8" s="42"/>
      <c r="F8" s="2"/>
      <c r="G8" s="59"/>
      <c r="H8" s="42"/>
      <c r="I8" s="42"/>
    </row>
    <row r="9" spans="1:9" s="3" customFormat="1" ht="12.75" x14ac:dyDescent="0.2">
      <c r="A9" s="171" t="s">
        <v>425</v>
      </c>
      <c r="B9" s="171"/>
      <c r="C9" s="171"/>
      <c r="F9" s="2"/>
      <c r="G9" s="60"/>
    </row>
    <row r="11" spans="1:9" ht="20.100000000000001" customHeight="1" x14ac:dyDescent="0.2">
      <c r="A11" s="13" t="s">
        <v>1</v>
      </c>
      <c r="B11" s="173"/>
      <c r="C11" s="173"/>
      <c r="D11" s="173"/>
      <c r="E11" s="14"/>
      <c r="F11" s="13" t="s">
        <v>2</v>
      </c>
      <c r="G11" s="130"/>
    </row>
    <row r="12" spans="1:9" ht="20.100000000000001" customHeight="1" x14ac:dyDescent="0.2">
      <c r="A12" s="13" t="s">
        <v>3</v>
      </c>
      <c r="B12" s="173"/>
      <c r="C12" s="173"/>
      <c r="D12" s="173"/>
      <c r="E12" s="4"/>
      <c r="F12" s="13" t="s">
        <v>34</v>
      </c>
      <c r="G12" s="152">
        <v>2023</v>
      </c>
    </row>
    <row r="13" spans="1:9" ht="8.25" customHeight="1" x14ac:dyDescent="0.2">
      <c r="A13" s="13"/>
      <c r="B13" s="5"/>
      <c r="C13" s="5"/>
      <c r="D13" s="13"/>
      <c r="E13" s="4"/>
      <c r="F13" s="13"/>
      <c r="G13" s="5"/>
    </row>
    <row r="14" spans="1:9" ht="20.100000000000001" customHeight="1" x14ac:dyDescent="0.2">
      <c r="A14" s="13"/>
      <c r="B14" s="5"/>
      <c r="C14" s="5"/>
      <c r="D14" s="13"/>
      <c r="E14" s="13"/>
      <c r="F14" s="13" t="s">
        <v>41</v>
      </c>
      <c r="G14" s="130"/>
    </row>
    <row r="15" spans="1:9" ht="20.100000000000001" customHeight="1" x14ac:dyDescent="0.2">
      <c r="A15" s="13"/>
      <c r="B15" s="6"/>
      <c r="C15" s="6"/>
      <c r="D15" s="13"/>
      <c r="E15" s="4"/>
      <c r="F15" s="13" t="s">
        <v>40</v>
      </c>
      <c r="G15" s="130"/>
    </row>
    <row r="16" spans="1:9" ht="12.75" customHeight="1" x14ac:dyDescent="0.2">
      <c r="A16" s="13"/>
      <c r="B16" s="6"/>
      <c r="C16" s="6"/>
      <c r="D16" s="13"/>
      <c r="E16" s="4"/>
      <c r="F16" s="13"/>
      <c r="G16" s="67" t="s">
        <v>26</v>
      </c>
    </row>
    <row r="17" spans="1:15" s="7" customFormat="1" ht="20.25" x14ac:dyDescent="0.3">
      <c r="A17" s="39" t="s">
        <v>4</v>
      </c>
      <c r="B17" s="15"/>
      <c r="C17" s="15"/>
      <c r="D17" s="15"/>
      <c r="E17" s="15"/>
      <c r="F17" s="15"/>
      <c r="G17" s="67"/>
      <c r="H17" s="15"/>
      <c r="I17" s="15"/>
    </row>
    <row r="18" spans="1:15" s="148" customFormat="1" ht="29.25" customHeight="1" x14ac:dyDescent="0.2">
      <c r="A18" s="146" t="s">
        <v>5</v>
      </c>
      <c r="B18" s="172" t="s">
        <v>6</v>
      </c>
      <c r="C18" s="172"/>
      <c r="D18" s="146" t="s">
        <v>429</v>
      </c>
      <c r="E18" s="146" t="s">
        <v>431</v>
      </c>
      <c r="F18" s="146" t="s">
        <v>432</v>
      </c>
      <c r="G18" s="146" t="s">
        <v>7</v>
      </c>
      <c r="H18" s="147"/>
      <c r="I18" s="147"/>
    </row>
    <row r="19" spans="1:15" s="8" customFormat="1" ht="15" customHeight="1" x14ac:dyDescent="0.2">
      <c r="A19" s="149"/>
      <c r="B19" s="170"/>
      <c r="C19" s="170"/>
      <c r="D19" s="150"/>
      <c r="E19" s="149"/>
      <c r="F19" s="149"/>
      <c r="G19" s="151"/>
      <c r="H19" s="16"/>
      <c r="I19" s="16"/>
    </row>
    <row r="20" spans="1:15" s="9" customFormat="1" ht="18" x14ac:dyDescent="0.25">
      <c r="A20" s="17"/>
      <c r="B20" s="18"/>
      <c r="C20" s="18"/>
      <c r="D20" s="17"/>
      <c r="E20" s="168" t="s">
        <v>26</v>
      </c>
      <c r="F20" s="168"/>
      <c r="H20" s="17"/>
      <c r="I20" s="17"/>
      <c r="J20" s="17"/>
      <c r="K20" s="17"/>
      <c r="L20" s="17"/>
      <c r="M20" s="17"/>
      <c r="N20" s="17"/>
      <c r="O20" s="17"/>
    </row>
    <row r="21" spans="1:15" s="3" customFormat="1" ht="12.75" x14ac:dyDescent="0.2">
      <c r="A21" s="19" t="s">
        <v>11</v>
      </c>
      <c r="B21" s="20"/>
      <c r="C21" s="20"/>
      <c r="D21" s="20"/>
      <c r="E21" s="20"/>
      <c r="H21" s="20"/>
      <c r="I21" s="20"/>
    </row>
    <row r="22" spans="1:15" s="3" customFormat="1" ht="12.75" x14ac:dyDescent="0.2">
      <c r="A22" s="19"/>
      <c r="B22" s="20"/>
      <c r="C22" s="20"/>
      <c r="D22" s="20"/>
      <c r="E22" s="20"/>
      <c r="F22" s="20"/>
      <c r="G22" s="61"/>
      <c r="H22" s="20"/>
      <c r="I22" s="20"/>
    </row>
    <row r="23" spans="1:15" s="7" customFormat="1" ht="20.25" x14ac:dyDescent="0.3">
      <c r="A23" s="39" t="s">
        <v>356</v>
      </c>
      <c r="B23" s="15"/>
      <c r="C23" s="15"/>
      <c r="D23" s="15"/>
      <c r="E23" s="15"/>
      <c r="F23" s="15"/>
      <c r="G23" s="62"/>
      <c r="H23" s="15"/>
      <c r="I23" s="15"/>
    </row>
    <row r="24" spans="1:15" s="49" customFormat="1" ht="15" x14ac:dyDescent="0.2">
      <c r="A24" s="21" t="s">
        <v>13</v>
      </c>
      <c r="B24" s="160" t="s">
        <v>12</v>
      </c>
      <c r="C24" s="160"/>
      <c r="D24" s="21" t="s">
        <v>14</v>
      </c>
      <c r="E24" s="21" t="s">
        <v>24</v>
      </c>
      <c r="F24" s="40" t="s">
        <v>15</v>
      </c>
      <c r="G24" s="21" t="s">
        <v>10</v>
      </c>
      <c r="H24" s="26"/>
      <c r="I24" s="26"/>
    </row>
    <row r="25" spans="1:15" s="11" customFormat="1" ht="15" x14ac:dyDescent="0.2">
      <c r="A25" s="131"/>
      <c r="B25" s="157"/>
      <c r="C25" s="158"/>
      <c r="D25" s="132"/>
      <c r="E25" s="23" t="str">
        <f>IF(ISNA(VLOOKUP(B25,Preisliste!$A$17:$I$233,7,FALSE)),"-",IF($G$14="x",VLOOKUP(B25,Preisliste!$A$17:$I$233,7,FALSE)*1.2/1.13,VLOOKUP(B25,Preisliste!$A$17:$I$233,7,FALSE)))</f>
        <v>-</v>
      </c>
      <c r="F25" s="12" t="str">
        <f>IFERROR(E25*D25,"-")</f>
        <v>-</v>
      </c>
      <c r="G25" s="24" t="str">
        <f t="shared" ref="G25:G40" si="0">IFERROR($G$19*F25,"-")</f>
        <v>-</v>
      </c>
      <c r="H25" s="25"/>
      <c r="I25" s="25"/>
    </row>
    <row r="26" spans="1:15" s="11" customFormat="1" ht="15" x14ac:dyDescent="0.2">
      <c r="A26" s="131"/>
      <c r="B26" s="157"/>
      <c r="C26" s="158"/>
      <c r="D26" s="132"/>
      <c r="E26" s="23" t="str">
        <f>IF(ISNA(VLOOKUP(B26,Preisliste!$A$17:$I$231,7,FALSE)),"-",IF($G$14="x",VLOOKUP(B26,Preisliste!$A$17:$I$231,7,FALSE)*1.2/1.13,VLOOKUP(B26,Preisliste!$A$17:$I$231,7,FALSE)))</f>
        <v>-</v>
      </c>
      <c r="F26" s="12" t="str">
        <f t="shared" ref="F26:F40" si="1">IFERROR(E26*D26,"-")</f>
        <v>-</v>
      </c>
      <c r="G26" s="24" t="str">
        <f t="shared" si="0"/>
        <v>-</v>
      </c>
      <c r="H26" s="25"/>
      <c r="I26" s="25"/>
    </row>
    <row r="27" spans="1:15" s="11" customFormat="1" ht="15" x14ac:dyDescent="0.2">
      <c r="A27" s="131"/>
      <c r="B27" s="157"/>
      <c r="C27" s="158"/>
      <c r="D27" s="132"/>
      <c r="E27" s="23" t="str">
        <f>IF(ISNA(VLOOKUP(B27,Preisliste!$A$17:$I$231,7,FALSE)),"-",IF($G$14="x",VLOOKUP(B27,Preisliste!$A$17:$I$231,7,FALSE)*1.2/1.13,VLOOKUP(B27,Preisliste!$A$17:$I$231,7,FALSE)))</f>
        <v>-</v>
      </c>
      <c r="F27" s="12" t="str">
        <f t="shared" si="1"/>
        <v>-</v>
      </c>
      <c r="G27" s="24" t="str">
        <f t="shared" si="0"/>
        <v>-</v>
      </c>
      <c r="H27" s="25"/>
      <c r="I27" s="25"/>
    </row>
    <row r="28" spans="1:15" s="11" customFormat="1" ht="15" x14ac:dyDescent="0.2">
      <c r="A28" s="131"/>
      <c r="B28" s="157"/>
      <c r="C28" s="158"/>
      <c r="D28" s="132"/>
      <c r="E28" s="23" t="str">
        <f>IF(ISNA(VLOOKUP(B28,Preisliste!$A$17:$I$231,7,FALSE)),"-",IF($G$14="x",VLOOKUP(B28,Preisliste!$A$17:$I$231,7,FALSE)*1.2/1.13,VLOOKUP(B28,Preisliste!$A$17:$I$231,7,FALSE)))</f>
        <v>-</v>
      </c>
      <c r="F28" s="12" t="str">
        <f t="shared" si="1"/>
        <v>-</v>
      </c>
      <c r="G28" s="24" t="str">
        <f t="shared" si="0"/>
        <v>-</v>
      </c>
      <c r="H28" s="25"/>
      <c r="I28" s="25"/>
    </row>
    <row r="29" spans="1:15" s="11" customFormat="1" ht="15" x14ac:dyDescent="0.2">
      <c r="A29" s="131"/>
      <c r="B29" s="157"/>
      <c r="C29" s="158"/>
      <c r="D29" s="132"/>
      <c r="E29" s="23" t="str">
        <f>IF(ISNA(VLOOKUP(B29,Preisliste!$A$17:$I$231,7,FALSE)),"-",IF($G$14="x",VLOOKUP(B29,Preisliste!$A$17:$I$231,7,FALSE)*1.2/1.13,VLOOKUP(B29,Preisliste!$A$17:$I$231,7,FALSE)))</f>
        <v>-</v>
      </c>
      <c r="F29" s="12" t="str">
        <f t="shared" si="1"/>
        <v>-</v>
      </c>
      <c r="G29" s="24" t="str">
        <f t="shared" si="0"/>
        <v>-</v>
      </c>
      <c r="H29" s="25"/>
      <c r="I29" s="25"/>
    </row>
    <row r="30" spans="1:15" s="11" customFormat="1" ht="15" x14ac:dyDescent="0.2">
      <c r="A30" s="131"/>
      <c r="B30" s="157"/>
      <c r="C30" s="158"/>
      <c r="D30" s="132"/>
      <c r="E30" s="23" t="str">
        <f>IF(ISNA(VLOOKUP(B30,Preisliste!$A$17:$I$231,7,FALSE)),"-",IF($G$14="x",VLOOKUP(B30,Preisliste!$A$17:$I$231,7,FALSE)*1.2/1.13,VLOOKUP(B30,Preisliste!$A$17:$I$231,7,FALSE)))</f>
        <v>-</v>
      </c>
      <c r="F30" s="12" t="str">
        <f t="shared" si="1"/>
        <v>-</v>
      </c>
      <c r="G30" s="24" t="str">
        <f t="shared" si="0"/>
        <v>-</v>
      </c>
      <c r="H30" s="25"/>
      <c r="I30" s="25"/>
    </row>
    <row r="31" spans="1:15" s="11" customFormat="1" ht="15" x14ac:dyDescent="0.2">
      <c r="A31" s="131"/>
      <c r="B31" s="157"/>
      <c r="C31" s="158"/>
      <c r="D31" s="132"/>
      <c r="E31" s="23" t="str">
        <f>IF(ISNA(VLOOKUP(B31,Preisliste!$A$17:$I$231,7,FALSE)),"-",IF($G$14="x",VLOOKUP(B31,Preisliste!$A$17:$I$231,7,FALSE)*1.2/1.13,VLOOKUP(B31,Preisliste!$A$17:$I$231,7,FALSE)))</f>
        <v>-</v>
      </c>
      <c r="F31" s="12" t="str">
        <f t="shared" si="1"/>
        <v>-</v>
      </c>
      <c r="G31" s="24" t="str">
        <f t="shared" si="0"/>
        <v>-</v>
      </c>
      <c r="H31" s="25"/>
      <c r="I31" s="25"/>
    </row>
    <row r="32" spans="1:15" s="11" customFormat="1" ht="15" x14ac:dyDescent="0.2">
      <c r="A32" s="131"/>
      <c r="B32" s="157"/>
      <c r="C32" s="158"/>
      <c r="D32" s="132"/>
      <c r="E32" s="23" t="str">
        <f>IF(ISNA(VLOOKUP(B32,Preisliste!$A$17:$I$231,7,FALSE)),"-",IF($G$14="x",VLOOKUP(B32,Preisliste!$A$17:$I$231,7,FALSE)*1.2/1.13,VLOOKUP(B32,Preisliste!$A$17:$I$231,7,FALSE)))</f>
        <v>-</v>
      </c>
      <c r="F32" s="12" t="str">
        <f t="shared" si="1"/>
        <v>-</v>
      </c>
      <c r="G32" s="24" t="str">
        <f t="shared" si="0"/>
        <v>-</v>
      </c>
      <c r="H32" s="25"/>
      <c r="I32" s="25"/>
    </row>
    <row r="33" spans="1:9" s="11" customFormat="1" ht="15" x14ac:dyDescent="0.2">
      <c r="A33" s="131"/>
      <c r="B33" s="157"/>
      <c r="C33" s="158"/>
      <c r="D33" s="132"/>
      <c r="E33" s="23" t="str">
        <f>IF(ISNA(VLOOKUP(B33,Preisliste!$A$17:$I$231,7,FALSE)),"-",IF($G$14="x",VLOOKUP(B33,Preisliste!$A$17:$I$231,7,FALSE)*1.2/1.13,VLOOKUP(B33,Preisliste!$A$17:$I$231,7,FALSE)))</f>
        <v>-</v>
      </c>
      <c r="F33" s="12" t="str">
        <f t="shared" si="1"/>
        <v>-</v>
      </c>
      <c r="G33" s="24" t="str">
        <f t="shared" si="0"/>
        <v>-</v>
      </c>
      <c r="H33" s="25"/>
      <c r="I33" s="25"/>
    </row>
    <row r="34" spans="1:9" s="11" customFormat="1" ht="15" x14ac:dyDescent="0.2">
      <c r="A34" s="131"/>
      <c r="B34" s="157"/>
      <c r="C34" s="158"/>
      <c r="D34" s="132"/>
      <c r="E34" s="23" t="str">
        <f>IF(ISNA(VLOOKUP(B34,Preisliste!$A$17:$I$231,7,FALSE)),"-",IF($G$14="x",VLOOKUP(B34,Preisliste!$A$17:$I$231,7,FALSE)*1.2/1.13,VLOOKUP(B34,Preisliste!$A$17:$I$231,7,FALSE)))</f>
        <v>-</v>
      </c>
      <c r="F34" s="12" t="str">
        <f t="shared" si="1"/>
        <v>-</v>
      </c>
      <c r="G34" s="24" t="str">
        <f t="shared" si="0"/>
        <v>-</v>
      </c>
      <c r="H34" s="25"/>
      <c r="I34" s="25"/>
    </row>
    <row r="35" spans="1:9" s="11" customFormat="1" ht="15" x14ac:dyDescent="0.2">
      <c r="A35" s="131"/>
      <c r="B35" s="157"/>
      <c r="C35" s="158"/>
      <c r="D35" s="132"/>
      <c r="E35" s="23" t="str">
        <f>IF(ISNA(VLOOKUP(B35,Preisliste!$A$17:$I$231,7,FALSE)),"-",IF($G$14="x",VLOOKUP(B35,Preisliste!$A$17:$I$231,7,FALSE)*1.2/1.13,VLOOKUP(B35,Preisliste!$A$17:$I$231,7,FALSE)))</f>
        <v>-</v>
      </c>
      <c r="F35" s="12" t="str">
        <f t="shared" si="1"/>
        <v>-</v>
      </c>
      <c r="G35" s="24" t="str">
        <f t="shared" si="0"/>
        <v>-</v>
      </c>
      <c r="H35" s="25"/>
      <c r="I35" s="25"/>
    </row>
    <row r="36" spans="1:9" s="11" customFormat="1" ht="15" x14ac:dyDescent="0.2">
      <c r="A36" s="131"/>
      <c r="B36" s="157"/>
      <c r="C36" s="158"/>
      <c r="D36" s="132"/>
      <c r="E36" s="23" t="str">
        <f>IF(ISNA(VLOOKUP(B36,Preisliste!$A$17:$I$231,7,FALSE)),"-",IF($G$14="x",VLOOKUP(B36,Preisliste!$A$17:$I$231,7,FALSE)*1.2/1.13,VLOOKUP(B36,Preisliste!$A$17:$I$231,7,FALSE)))</f>
        <v>-</v>
      </c>
      <c r="F36" s="12" t="str">
        <f t="shared" si="1"/>
        <v>-</v>
      </c>
      <c r="G36" s="24" t="str">
        <f t="shared" si="0"/>
        <v>-</v>
      </c>
      <c r="H36" s="25"/>
      <c r="I36" s="25"/>
    </row>
    <row r="37" spans="1:9" s="11" customFormat="1" ht="15" x14ac:dyDescent="0.2">
      <c r="A37" s="131"/>
      <c r="B37" s="157"/>
      <c r="C37" s="158"/>
      <c r="D37" s="132"/>
      <c r="E37" s="23" t="str">
        <f>IF(ISNA(VLOOKUP(B37,Preisliste!$A$17:$I$231,7,FALSE)),"-",IF($G$14="x",VLOOKUP(B37,Preisliste!$A$17:$I$231,7,FALSE)*1.2/1.13,VLOOKUP(B37,Preisliste!$A$17:$I$231,7,FALSE)))</f>
        <v>-</v>
      </c>
      <c r="F37" s="12" t="str">
        <f t="shared" si="1"/>
        <v>-</v>
      </c>
      <c r="G37" s="24" t="str">
        <f t="shared" si="0"/>
        <v>-</v>
      </c>
      <c r="H37" s="25"/>
      <c r="I37" s="25"/>
    </row>
    <row r="38" spans="1:9" s="11" customFormat="1" ht="15" x14ac:dyDescent="0.2">
      <c r="A38" s="131"/>
      <c r="B38" s="157"/>
      <c r="C38" s="158"/>
      <c r="D38" s="132"/>
      <c r="E38" s="23" t="str">
        <f>IF(ISNA(VLOOKUP(B38,Preisliste!$A$17:$I$231,7,FALSE)),"-",IF($G$14="x",VLOOKUP(B38,Preisliste!$A$17:$I$231,7,FALSE)*1.2/1.13,VLOOKUP(B38,Preisliste!$A$17:$I$231,7,FALSE)))</f>
        <v>-</v>
      </c>
      <c r="F38" s="12" t="str">
        <f t="shared" si="1"/>
        <v>-</v>
      </c>
      <c r="G38" s="24" t="str">
        <f t="shared" si="0"/>
        <v>-</v>
      </c>
      <c r="H38" s="25"/>
      <c r="I38" s="25"/>
    </row>
    <row r="39" spans="1:9" s="11" customFormat="1" ht="15" x14ac:dyDescent="0.2">
      <c r="A39" s="131"/>
      <c r="B39" s="157"/>
      <c r="C39" s="158"/>
      <c r="D39" s="132"/>
      <c r="E39" s="23" t="str">
        <f>IF(ISNA(VLOOKUP(B39,Preisliste!$A$17:$I$231,7,FALSE)),"-",IF($G$14="x",VLOOKUP(B39,Preisliste!$A$17:$I$231,7,FALSE)*1.2/1.13,VLOOKUP(B39,Preisliste!$A$17:$I$231,7,FALSE)))</f>
        <v>-</v>
      </c>
      <c r="F39" s="12" t="str">
        <f t="shared" si="1"/>
        <v>-</v>
      </c>
      <c r="G39" s="24" t="str">
        <f t="shared" si="0"/>
        <v>-</v>
      </c>
      <c r="H39" s="25"/>
      <c r="I39" s="25"/>
    </row>
    <row r="40" spans="1:9" s="11" customFormat="1" ht="15" x14ac:dyDescent="0.2">
      <c r="A40" s="131"/>
      <c r="B40" s="157"/>
      <c r="C40" s="158"/>
      <c r="D40" s="132"/>
      <c r="E40" s="23" t="str">
        <f>IF(ISNA(VLOOKUP(B40,Preisliste!$A$17:$I$231,7,FALSE)),"-",IF($G$14="x",VLOOKUP(B40,Preisliste!$A$17:$I$231,7,FALSE)*1.2/1.13,VLOOKUP(B40,Preisliste!$A$17:$I$231,7,FALSE)))</f>
        <v>-</v>
      </c>
      <c r="F40" s="12" t="str">
        <f t="shared" si="1"/>
        <v>-</v>
      </c>
      <c r="G40" s="24" t="str">
        <f t="shared" si="0"/>
        <v>-</v>
      </c>
      <c r="H40" s="25"/>
      <c r="I40" s="25"/>
    </row>
    <row r="41" spans="1:9" s="10" customFormat="1" ht="15.75" thickBot="1" x14ac:dyDescent="0.25">
      <c r="A41" s="22"/>
      <c r="B41" s="26"/>
      <c r="C41" s="26"/>
      <c r="D41" s="22"/>
      <c r="E41" s="22"/>
      <c r="F41" s="27" t="s">
        <v>22</v>
      </c>
      <c r="G41" s="34">
        <f>SUM(G25:G40)</f>
        <v>0</v>
      </c>
      <c r="H41" s="25"/>
      <c r="I41" s="22"/>
    </row>
    <row r="42" spans="1:9" ht="15" thickTop="1" x14ac:dyDescent="0.2">
      <c r="A42" s="14"/>
      <c r="B42" s="16"/>
      <c r="C42" s="16"/>
      <c r="D42" s="14"/>
      <c r="E42" s="28"/>
      <c r="F42" s="28"/>
      <c r="G42" s="28"/>
      <c r="H42" s="14"/>
      <c r="I42" s="14"/>
    </row>
    <row r="43" spans="1:9" s="7" customFormat="1" ht="20.25" x14ac:dyDescent="0.3">
      <c r="A43" s="39" t="s">
        <v>357</v>
      </c>
      <c r="B43" s="15"/>
      <c r="C43" s="15"/>
      <c r="D43" s="15"/>
      <c r="E43" s="15"/>
      <c r="F43" s="15"/>
      <c r="G43" s="62"/>
      <c r="H43" s="25"/>
      <c r="I43" s="15"/>
    </row>
    <row r="44" spans="1:9" s="10" customFormat="1" ht="15" x14ac:dyDescent="0.2">
      <c r="A44" s="21" t="s">
        <v>13</v>
      </c>
      <c r="B44" s="163" t="s">
        <v>23</v>
      </c>
      <c r="C44" s="164"/>
      <c r="D44" s="21" t="s">
        <v>14</v>
      </c>
      <c r="E44" s="21" t="s">
        <v>16</v>
      </c>
      <c r="F44" s="40" t="s">
        <v>15</v>
      </c>
      <c r="G44" s="21" t="s">
        <v>10</v>
      </c>
      <c r="H44" s="22"/>
      <c r="I44" s="22"/>
    </row>
    <row r="45" spans="1:9" s="11" customFormat="1" ht="15" x14ac:dyDescent="0.2">
      <c r="A45" s="131"/>
      <c r="B45" s="157"/>
      <c r="C45" s="158"/>
      <c r="D45" s="132"/>
      <c r="E45" s="132"/>
      <c r="F45" s="12">
        <f>IFERROR(E45*D45,"-")</f>
        <v>0</v>
      </c>
      <c r="G45" s="24">
        <f t="shared" ref="G45:G53" si="2">IFERROR($G$19*F45,"-")</f>
        <v>0</v>
      </c>
      <c r="H45" s="25"/>
      <c r="I45" s="25"/>
    </row>
    <row r="46" spans="1:9" s="11" customFormat="1" ht="15" x14ac:dyDescent="0.2">
      <c r="A46" s="131"/>
      <c r="B46" s="157"/>
      <c r="C46" s="158"/>
      <c r="D46" s="132"/>
      <c r="E46" s="132"/>
      <c r="F46" s="12">
        <f t="shared" ref="F46:F53" si="3">IFERROR(E46*D46,"-")</f>
        <v>0</v>
      </c>
      <c r="G46" s="24">
        <f t="shared" si="2"/>
        <v>0</v>
      </c>
      <c r="H46" s="25"/>
      <c r="I46" s="25"/>
    </row>
    <row r="47" spans="1:9" s="11" customFormat="1" ht="15" x14ac:dyDescent="0.2">
      <c r="A47" s="131"/>
      <c r="B47" s="157"/>
      <c r="C47" s="158"/>
      <c r="D47" s="132"/>
      <c r="E47" s="132"/>
      <c r="F47" s="12">
        <f t="shared" si="3"/>
        <v>0</v>
      </c>
      <c r="G47" s="24">
        <f t="shared" si="2"/>
        <v>0</v>
      </c>
      <c r="H47" s="25"/>
      <c r="I47" s="25"/>
    </row>
    <row r="48" spans="1:9" s="11" customFormat="1" ht="15" x14ac:dyDescent="0.2">
      <c r="A48" s="131"/>
      <c r="B48" s="157"/>
      <c r="C48" s="158"/>
      <c r="D48" s="132"/>
      <c r="E48" s="132"/>
      <c r="F48" s="12">
        <f t="shared" si="3"/>
        <v>0</v>
      </c>
      <c r="G48" s="24">
        <f>IFERROR($G$19*F48,"-")</f>
        <v>0</v>
      </c>
      <c r="H48" s="25"/>
      <c r="I48" s="25"/>
    </row>
    <row r="49" spans="1:9" s="11" customFormat="1" ht="15" x14ac:dyDescent="0.2">
      <c r="A49" s="131"/>
      <c r="B49" s="157"/>
      <c r="C49" s="158"/>
      <c r="D49" s="132"/>
      <c r="E49" s="132"/>
      <c r="F49" s="12">
        <f t="shared" si="3"/>
        <v>0</v>
      </c>
      <c r="G49" s="24">
        <f t="shared" si="2"/>
        <v>0</v>
      </c>
      <c r="H49" s="25"/>
      <c r="I49" s="25"/>
    </row>
    <row r="50" spans="1:9" s="11" customFormat="1" ht="15" x14ac:dyDescent="0.2">
      <c r="A50" s="131"/>
      <c r="B50" s="157"/>
      <c r="C50" s="158"/>
      <c r="D50" s="132"/>
      <c r="E50" s="132"/>
      <c r="F50" s="12">
        <f t="shared" si="3"/>
        <v>0</v>
      </c>
      <c r="G50" s="24">
        <f t="shared" si="2"/>
        <v>0</v>
      </c>
      <c r="H50" s="25"/>
      <c r="I50" s="25"/>
    </row>
    <row r="51" spans="1:9" s="11" customFormat="1" ht="15" x14ac:dyDescent="0.2">
      <c r="A51" s="131"/>
      <c r="B51" s="157"/>
      <c r="C51" s="158"/>
      <c r="D51" s="132"/>
      <c r="E51" s="132"/>
      <c r="F51" s="12">
        <f t="shared" si="3"/>
        <v>0</v>
      </c>
      <c r="G51" s="24">
        <f t="shared" si="2"/>
        <v>0</v>
      </c>
      <c r="H51" s="25"/>
      <c r="I51" s="25"/>
    </row>
    <row r="52" spans="1:9" s="11" customFormat="1" ht="15" x14ac:dyDescent="0.2">
      <c r="A52" s="131"/>
      <c r="B52" s="157"/>
      <c r="C52" s="158"/>
      <c r="D52" s="132"/>
      <c r="E52" s="132"/>
      <c r="F52" s="12">
        <f t="shared" si="3"/>
        <v>0</v>
      </c>
      <c r="G52" s="24">
        <f t="shared" si="2"/>
        <v>0</v>
      </c>
      <c r="H52" s="25"/>
      <c r="I52" s="25"/>
    </row>
    <row r="53" spans="1:9" s="11" customFormat="1" ht="15" x14ac:dyDescent="0.2">
      <c r="A53" s="131"/>
      <c r="B53" s="157"/>
      <c r="C53" s="158"/>
      <c r="D53" s="132"/>
      <c r="E53" s="132"/>
      <c r="F53" s="12">
        <f t="shared" si="3"/>
        <v>0</v>
      </c>
      <c r="G53" s="24">
        <f t="shared" si="2"/>
        <v>0</v>
      </c>
      <c r="H53" s="25"/>
      <c r="I53" s="25"/>
    </row>
    <row r="54" spans="1:9" s="10" customFormat="1" ht="15.75" thickBot="1" x14ac:dyDescent="0.25">
      <c r="A54" s="22" t="s">
        <v>430</v>
      </c>
      <c r="B54" s="26"/>
      <c r="C54" s="26"/>
      <c r="D54" s="22"/>
      <c r="E54" s="22"/>
      <c r="F54" s="29" t="s">
        <v>22</v>
      </c>
      <c r="G54" s="34">
        <f>SUM(G45:G53)</f>
        <v>0</v>
      </c>
      <c r="H54" s="22"/>
      <c r="I54" s="22"/>
    </row>
    <row r="55" spans="1:9" s="10" customFormat="1" ht="62.25" customHeight="1" thickTop="1" x14ac:dyDescent="0.2">
      <c r="A55" s="22"/>
      <c r="B55" s="26"/>
      <c r="C55" s="26"/>
      <c r="D55" s="22"/>
      <c r="E55" s="22"/>
      <c r="F55" s="30"/>
      <c r="G55" s="26"/>
      <c r="H55" s="22"/>
      <c r="I55" s="22"/>
    </row>
    <row r="56" spans="1:9" ht="20.25" x14ac:dyDescent="0.2">
      <c r="A56" s="39" t="s">
        <v>195</v>
      </c>
      <c r="B56" s="15"/>
      <c r="C56" s="15"/>
      <c r="D56" s="15"/>
      <c r="E56" s="15"/>
      <c r="F56" s="15"/>
      <c r="G56" s="28"/>
      <c r="H56" s="14"/>
      <c r="I56" s="14"/>
    </row>
    <row r="57" spans="1:9" ht="15" customHeight="1" x14ac:dyDescent="0.2">
      <c r="A57" s="21" t="s">
        <v>13</v>
      </c>
      <c r="B57" s="160" t="s">
        <v>33</v>
      </c>
      <c r="C57" s="160"/>
      <c r="D57" s="160"/>
      <c r="E57" s="21" t="s">
        <v>31</v>
      </c>
      <c r="F57" s="21" t="s">
        <v>32</v>
      </c>
      <c r="G57" s="21" t="s">
        <v>10</v>
      </c>
      <c r="H57" s="14"/>
      <c r="I57" s="14"/>
    </row>
    <row r="58" spans="1:9" ht="15.75" customHeight="1" x14ac:dyDescent="0.2">
      <c r="A58" s="131"/>
      <c r="B58" s="159"/>
      <c r="C58" s="159"/>
      <c r="D58" s="159"/>
      <c r="E58" s="133"/>
      <c r="F58" s="133"/>
      <c r="G58" s="24">
        <f>F58*E58</f>
        <v>0</v>
      </c>
      <c r="H58" s="14"/>
      <c r="I58" s="14"/>
    </row>
    <row r="59" spans="1:9" s="7" customFormat="1" ht="15.75" customHeight="1" x14ac:dyDescent="0.3">
      <c r="A59" s="131"/>
      <c r="B59" s="159"/>
      <c r="C59" s="159"/>
      <c r="D59" s="159"/>
      <c r="E59" s="133"/>
      <c r="F59" s="133"/>
      <c r="G59" s="24">
        <f t="shared" ref="G59:G65" si="4">F59*E59</f>
        <v>0</v>
      </c>
      <c r="H59" s="15"/>
      <c r="I59" s="15"/>
    </row>
    <row r="60" spans="1:9" s="10" customFormat="1" ht="15" x14ac:dyDescent="0.2">
      <c r="A60" s="131"/>
      <c r="B60" s="159"/>
      <c r="C60" s="159"/>
      <c r="D60" s="159"/>
      <c r="E60" s="133"/>
      <c r="F60" s="133"/>
      <c r="G60" s="24">
        <f t="shared" si="4"/>
        <v>0</v>
      </c>
      <c r="H60" s="22"/>
      <c r="I60" s="22"/>
    </row>
    <row r="61" spans="1:9" s="11" customFormat="1" ht="15" x14ac:dyDescent="0.2">
      <c r="A61" s="131"/>
      <c r="B61" s="159"/>
      <c r="C61" s="159"/>
      <c r="D61" s="159"/>
      <c r="E61" s="133"/>
      <c r="F61" s="133"/>
      <c r="G61" s="24">
        <f t="shared" si="4"/>
        <v>0</v>
      </c>
      <c r="H61" s="25"/>
      <c r="I61" s="25"/>
    </row>
    <row r="62" spans="1:9" s="11" customFormat="1" ht="15" x14ac:dyDescent="0.2">
      <c r="A62" s="131"/>
      <c r="B62" s="159"/>
      <c r="C62" s="159"/>
      <c r="D62" s="159"/>
      <c r="E62" s="133"/>
      <c r="F62" s="133"/>
      <c r="G62" s="24">
        <f t="shared" si="4"/>
        <v>0</v>
      </c>
      <c r="H62" s="25"/>
      <c r="I62" s="25"/>
    </row>
    <row r="63" spans="1:9" s="11" customFormat="1" ht="15" x14ac:dyDescent="0.2">
      <c r="A63" s="131"/>
      <c r="B63" s="159"/>
      <c r="C63" s="159"/>
      <c r="D63" s="159"/>
      <c r="E63" s="133"/>
      <c r="F63" s="133"/>
      <c r="G63" s="24">
        <f t="shared" si="4"/>
        <v>0</v>
      </c>
      <c r="H63" s="25"/>
      <c r="I63" s="25"/>
    </row>
    <row r="64" spans="1:9" s="11" customFormat="1" ht="15" x14ac:dyDescent="0.2">
      <c r="A64" s="131"/>
      <c r="B64" s="159"/>
      <c r="C64" s="159"/>
      <c r="D64" s="159"/>
      <c r="E64" s="133"/>
      <c r="F64" s="133"/>
      <c r="G64" s="24">
        <f t="shared" si="4"/>
        <v>0</v>
      </c>
      <c r="H64" s="25"/>
      <c r="I64" s="25"/>
    </row>
    <row r="65" spans="1:9" s="11" customFormat="1" ht="15" x14ac:dyDescent="0.2">
      <c r="A65" s="131"/>
      <c r="B65" s="159"/>
      <c r="C65" s="159"/>
      <c r="D65" s="159"/>
      <c r="E65" s="133"/>
      <c r="F65" s="133"/>
      <c r="G65" s="24">
        <f t="shared" si="4"/>
        <v>0</v>
      </c>
      <c r="H65" s="25"/>
      <c r="I65" s="25"/>
    </row>
    <row r="66" spans="1:9" s="11" customFormat="1" ht="15.75" thickBot="1" x14ac:dyDescent="0.25">
      <c r="A66" s="22"/>
      <c r="B66" s="26"/>
      <c r="C66" s="26"/>
      <c r="E66" s="22"/>
      <c r="F66" s="29" t="s">
        <v>22</v>
      </c>
      <c r="G66" s="34">
        <f>SUM(G58:G65)</f>
        <v>0</v>
      </c>
      <c r="H66" s="25"/>
      <c r="I66" s="25"/>
    </row>
    <row r="67" spans="1:9" ht="6" customHeight="1" thickTop="1" x14ac:dyDescent="0.2">
      <c r="A67" s="14"/>
      <c r="B67" s="16"/>
      <c r="C67" s="16"/>
      <c r="D67" s="14"/>
      <c r="E67" s="28"/>
      <c r="F67" s="28"/>
      <c r="G67" s="16"/>
      <c r="H67" s="14"/>
      <c r="I67" s="14"/>
    </row>
    <row r="68" spans="1:9" s="10" customFormat="1" ht="15" x14ac:dyDescent="0.2">
      <c r="A68" s="14"/>
      <c r="B68" s="16"/>
      <c r="C68" s="16"/>
      <c r="D68" s="14"/>
      <c r="E68" s="28"/>
      <c r="F68" s="28"/>
      <c r="G68" s="26"/>
      <c r="H68" s="22"/>
      <c r="I68" s="22"/>
    </row>
    <row r="69" spans="1:9" s="11" customFormat="1" ht="20.25" x14ac:dyDescent="0.2">
      <c r="A69" s="39" t="s">
        <v>196</v>
      </c>
      <c r="B69" s="15"/>
      <c r="C69" s="15"/>
      <c r="D69" s="15"/>
      <c r="E69" s="15"/>
      <c r="F69" s="15"/>
      <c r="G69" s="55"/>
      <c r="H69" s="25"/>
      <c r="I69" s="25"/>
    </row>
    <row r="70" spans="1:9" s="11" customFormat="1" ht="15" x14ac:dyDescent="0.2">
      <c r="A70" s="21" t="s">
        <v>17</v>
      </c>
      <c r="B70" s="160" t="s">
        <v>8</v>
      </c>
      <c r="C70" s="160"/>
      <c r="D70" s="160"/>
      <c r="E70" s="160"/>
      <c r="F70" s="21" t="s">
        <v>15</v>
      </c>
      <c r="G70" s="21" t="s">
        <v>10</v>
      </c>
    </row>
    <row r="71" spans="1:9" s="11" customFormat="1" ht="15" x14ac:dyDescent="0.2">
      <c r="A71" s="132"/>
      <c r="B71" s="154" t="s">
        <v>38</v>
      </c>
      <c r="C71" s="154"/>
      <c r="D71" s="154"/>
      <c r="E71" s="154"/>
      <c r="F71" s="31">
        <v>35</v>
      </c>
      <c r="G71" s="24">
        <f>A71*F71*$G$19</f>
        <v>0</v>
      </c>
    </row>
    <row r="72" spans="1:9" s="11" customFormat="1" ht="15" x14ac:dyDescent="0.2">
      <c r="A72" s="132"/>
      <c r="B72" s="154" t="s">
        <v>30</v>
      </c>
      <c r="C72" s="154"/>
      <c r="D72" s="154"/>
      <c r="E72" s="154"/>
      <c r="F72" s="31">
        <v>45</v>
      </c>
      <c r="G72" s="24">
        <f t="shared" ref="G72:G78" si="5">A72*F72*$G$19</f>
        <v>0</v>
      </c>
    </row>
    <row r="73" spans="1:9" s="11" customFormat="1" ht="15" x14ac:dyDescent="0.2">
      <c r="A73" s="132"/>
      <c r="B73" s="154" t="s">
        <v>29</v>
      </c>
      <c r="C73" s="154"/>
      <c r="D73" s="154"/>
      <c r="E73" s="154"/>
      <c r="F73" s="31">
        <v>40</v>
      </c>
      <c r="G73" s="24">
        <f t="shared" si="5"/>
        <v>0</v>
      </c>
    </row>
    <row r="74" spans="1:9" s="11" customFormat="1" ht="15" x14ac:dyDescent="0.2">
      <c r="A74" s="132"/>
      <c r="B74" s="154" t="s">
        <v>28</v>
      </c>
      <c r="C74" s="154"/>
      <c r="D74" s="154"/>
      <c r="E74" s="154"/>
      <c r="F74" s="31">
        <v>150</v>
      </c>
      <c r="G74" s="24">
        <f t="shared" si="5"/>
        <v>0</v>
      </c>
    </row>
    <row r="75" spans="1:9" s="11" customFormat="1" ht="15" x14ac:dyDescent="0.2">
      <c r="A75" s="132"/>
      <c r="B75" s="154" t="s">
        <v>27</v>
      </c>
      <c r="C75" s="154"/>
      <c r="D75" s="154"/>
      <c r="E75" s="154"/>
      <c r="F75" s="31">
        <v>80</v>
      </c>
      <c r="G75" s="24">
        <f t="shared" si="5"/>
        <v>0</v>
      </c>
    </row>
    <row r="76" spans="1:9" s="11" customFormat="1" ht="15" x14ac:dyDescent="0.2">
      <c r="A76" s="132"/>
      <c r="B76" s="154" t="s">
        <v>19</v>
      </c>
      <c r="C76" s="154"/>
      <c r="D76" s="154"/>
      <c r="E76" s="154"/>
      <c r="F76" s="50">
        <v>70</v>
      </c>
      <c r="G76" s="24">
        <f t="shared" si="5"/>
        <v>0</v>
      </c>
    </row>
    <row r="77" spans="1:9" s="11" customFormat="1" ht="15" x14ac:dyDescent="0.2">
      <c r="A77" s="132"/>
      <c r="B77" s="156"/>
      <c r="C77" s="156"/>
      <c r="D77" s="156"/>
      <c r="E77" s="156"/>
      <c r="F77" s="134"/>
      <c r="G77" s="24">
        <f t="shared" si="5"/>
        <v>0</v>
      </c>
    </row>
    <row r="78" spans="1:9" s="10" customFormat="1" ht="15" x14ac:dyDescent="0.2">
      <c r="A78" s="132"/>
      <c r="B78" s="156"/>
      <c r="C78" s="156"/>
      <c r="D78" s="156"/>
      <c r="E78" s="156"/>
      <c r="F78" s="135"/>
      <c r="G78" s="24">
        <f t="shared" si="5"/>
        <v>0</v>
      </c>
    </row>
    <row r="79" spans="1:9" ht="15" customHeight="1" x14ac:dyDescent="0.2">
      <c r="A79" s="155" t="s">
        <v>433</v>
      </c>
      <c r="B79" s="155"/>
      <c r="C79" s="32"/>
      <c r="D79" s="14"/>
      <c r="E79" s="28"/>
      <c r="F79" s="28"/>
      <c r="G79" s="16"/>
      <c r="H79" s="10"/>
      <c r="I79" s="14"/>
    </row>
    <row r="80" spans="1:9" s="66" customFormat="1" ht="15" x14ac:dyDescent="0.2">
      <c r="A80" s="21" t="s">
        <v>13</v>
      </c>
      <c r="B80" s="160" t="s">
        <v>8</v>
      </c>
      <c r="C80" s="160"/>
      <c r="D80" s="160"/>
      <c r="E80" s="21" t="s">
        <v>9</v>
      </c>
      <c r="F80" s="21" t="s">
        <v>18</v>
      </c>
      <c r="G80" s="21" t="s">
        <v>10</v>
      </c>
      <c r="H80" s="10"/>
      <c r="I80" s="65"/>
    </row>
    <row r="81" spans="1:9" s="11" customFormat="1" ht="15" x14ac:dyDescent="0.2">
      <c r="A81" s="131"/>
      <c r="B81" s="154" t="s">
        <v>20</v>
      </c>
      <c r="C81" s="154"/>
      <c r="D81" s="154"/>
      <c r="E81" s="136"/>
      <c r="F81" s="31">
        <v>30</v>
      </c>
      <c r="G81" s="24">
        <f>E81*F81</f>
        <v>0</v>
      </c>
      <c r="H81" s="10"/>
      <c r="I81" s="25"/>
    </row>
    <row r="82" spans="1:9" s="11" customFormat="1" ht="15" x14ac:dyDescent="0.2">
      <c r="A82" s="131"/>
      <c r="B82" s="154" t="s">
        <v>20</v>
      </c>
      <c r="C82" s="154"/>
      <c r="D82" s="154"/>
      <c r="E82" s="136"/>
      <c r="F82" s="31">
        <v>30</v>
      </c>
      <c r="G82" s="24">
        <f>E82*F82</f>
        <v>0</v>
      </c>
      <c r="H82" s="10"/>
      <c r="I82" s="25"/>
    </row>
    <row r="83" spans="1:9" s="11" customFormat="1" ht="15" x14ac:dyDescent="0.2">
      <c r="A83" s="131">
        <v>1</v>
      </c>
      <c r="B83" s="154" t="s">
        <v>21</v>
      </c>
      <c r="C83" s="154"/>
      <c r="D83" s="154"/>
      <c r="E83" s="136"/>
      <c r="F83" s="31">
        <v>40</v>
      </c>
      <c r="G83" s="24">
        <f t="shared" ref="G83:G90" si="6">E83*F83</f>
        <v>0</v>
      </c>
      <c r="H83" s="10"/>
      <c r="I83" s="25"/>
    </row>
    <row r="84" spans="1:9" s="11" customFormat="1" ht="15" x14ac:dyDescent="0.2">
      <c r="A84" s="131"/>
      <c r="B84" s="154" t="s">
        <v>21</v>
      </c>
      <c r="C84" s="154"/>
      <c r="D84" s="154"/>
      <c r="E84" s="136"/>
      <c r="F84" s="31">
        <v>40</v>
      </c>
      <c r="G84" s="24">
        <f t="shared" si="6"/>
        <v>0</v>
      </c>
      <c r="H84" s="10"/>
      <c r="I84" s="25"/>
    </row>
    <row r="85" spans="1:9" s="11" customFormat="1" ht="15" x14ac:dyDescent="0.2">
      <c r="A85" s="131"/>
      <c r="B85" s="153" t="s">
        <v>355</v>
      </c>
      <c r="C85" s="153"/>
      <c r="D85" s="153"/>
      <c r="E85" s="136"/>
      <c r="F85" s="90">
        <v>50</v>
      </c>
      <c r="G85" s="24">
        <f t="shared" si="6"/>
        <v>0</v>
      </c>
      <c r="H85" s="10"/>
      <c r="I85" s="25"/>
    </row>
    <row r="86" spans="1:9" s="11" customFormat="1" ht="15" x14ac:dyDescent="0.2">
      <c r="A86" s="131"/>
      <c r="B86" s="153" t="s">
        <v>355</v>
      </c>
      <c r="C86" s="153"/>
      <c r="D86" s="153"/>
      <c r="E86" s="136"/>
      <c r="F86" s="90">
        <v>50</v>
      </c>
      <c r="G86" s="24">
        <f t="shared" si="6"/>
        <v>0</v>
      </c>
      <c r="H86" s="10"/>
      <c r="I86" s="25"/>
    </row>
    <row r="87" spans="1:9" s="11" customFormat="1" ht="15" x14ac:dyDescent="0.2">
      <c r="A87" s="131"/>
      <c r="B87" s="162"/>
      <c r="C87" s="162"/>
      <c r="D87" s="162"/>
      <c r="E87" s="136"/>
      <c r="F87" s="137"/>
      <c r="G87" s="24">
        <f t="shared" si="6"/>
        <v>0</v>
      </c>
      <c r="H87" s="10"/>
      <c r="I87" s="25"/>
    </row>
    <row r="88" spans="1:9" s="11" customFormat="1" ht="15" x14ac:dyDescent="0.2">
      <c r="A88" s="131"/>
      <c r="B88" s="159"/>
      <c r="C88" s="159"/>
      <c r="D88" s="159"/>
      <c r="E88" s="136"/>
      <c r="F88" s="135"/>
      <c r="G88" s="24">
        <f t="shared" si="6"/>
        <v>0</v>
      </c>
      <c r="H88" s="10"/>
      <c r="I88" s="25"/>
    </row>
    <row r="89" spans="1:9" s="11" customFormat="1" ht="15" x14ac:dyDescent="0.2">
      <c r="A89" s="131"/>
      <c r="B89" s="159"/>
      <c r="C89" s="159"/>
      <c r="D89" s="159"/>
      <c r="E89" s="136"/>
      <c r="F89" s="135"/>
      <c r="G89" s="24">
        <f t="shared" si="6"/>
        <v>0</v>
      </c>
      <c r="H89" s="10"/>
      <c r="I89" s="25"/>
    </row>
    <row r="90" spans="1:9" s="11" customFormat="1" ht="15" x14ac:dyDescent="0.2">
      <c r="A90" s="131"/>
      <c r="B90" s="159"/>
      <c r="C90" s="159"/>
      <c r="D90" s="159"/>
      <c r="E90" s="136"/>
      <c r="F90" s="135"/>
      <c r="G90" s="24">
        <f t="shared" si="6"/>
        <v>0</v>
      </c>
      <c r="H90" s="10"/>
      <c r="I90" s="25"/>
    </row>
    <row r="91" spans="1:9" s="11" customFormat="1" ht="15.75" thickBot="1" x14ac:dyDescent="0.25">
      <c r="A91" s="22"/>
      <c r="B91" s="33"/>
      <c r="C91" s="33"/>
      <c r="E91" s="22"/>
      <c r="F91" s="27" t="s">
        <v>22</v>
      </c>
      <c r="G91" s="34">
        <f>SUM(G71:G90)</f>
        <v>0</v>
      </c>
      <c r="H91" s="10"/>
      <c r="I91" s="25"/>
    </row>
    <row r="92" spans="1:9" s="11" customFormat="1" ht="8.25" customHeight="1" thickTop="1" x14ac:dyDescent="0.2">
      <c r="A92" s="14"/>
      <c r="B92" s="161"/>
      <c r="C92" s="161"/>
      <c r="D92" s="14"/>
      <c r="E92" s="14"/>
      <c r="F92" s="14"/>
      <c r="G92" s="55"/>
      <c r="H92" s="10"/>
      <c r="I92" s="25"/>
    </row>
    <row r="93" spans="1:9" s="11" customFormat="1" ht="16.5" customHeight="1" x14ac:dyDescent="0.2">
      <c r="A93" s="14"/>
      <c r="B93" s="16"/>
      <c r="C93" s="16"/>
      <c r="D93" s="14"/>
      <c r="E93" s="14"/>
      <c r="F93" s="14"/>
      <c r="G93" s="55"/>
      <c r="H93" s="10"/>
      <c r="I93" s="25"/>
    </row>
    <row r="94" spans="1:9" s="11" customFormat="1" ht="20.25" x14ac:dyDescent="0.2">
      <c r="A94" s="39" t="s">
        <v>42</v>
      </c>
      <c r="B94" s="15"/>
      <c r="C94" s="15"/>
      <c r="D94" s="15"/>
      <c r="E94" s="15"/>
      <c r="F94" s="15"/>
      <c r="G94" s="55"/>
      <c r="H94" s="25"/>
      <c r="I94" s="25"/>
    </row>
    <row r="95" spans="1:9" s="55" customFormat="1" ht="13.5" customHeight="1" x14ac:dyDescent="0.25">
      <c r="A95" s="21" t="s">
        <v>13</v>
      </c>
      <c r="B95" s="40" t="s">
        <v>8</v>
      </c>
      <c r="C95" s="21" t="s">
        <v>9</v>
      </c>
      <c r="D95" s="21" t="s">
        <v>25</v>
      </c>
      <c r="E95" s="21" t="s">
        <v>4</v>
      </c>
      <c r="F95" s="21" t="s">
        <v>18</v>
      </c>
      <c r="G95" s="21" t="s">
        <v>10</v>
      </c>
    </row>
    <row r="96" spans="1:9" s="11" customFormat="1" ht="15" x14ac:dyDescent="0.2">
      <c r="A96" s="138"/>
      <c r="B96" s="139"/>
      <c r="C96" s="136"/>
      <c r="D96" s="133"/>
      <c r="E96" s="136"/>
      <c r="F96" s="24">
        <v>12</v>
      </c>
      <c r="G96" s="24">
        <f>C96*F96</f>
        <v>0</v>
      </c>
      <c r="H96" s="25"/>
      <c r="I96" s="25"/>
    </row>
    <row r="97" spans="1:11" ht="15" x14ac:dyDescent="0.2">
      <c r="A97" s="138"/>
      <c r="B97" s="139"/>
      <c r="C97" s="136"/>
      <c r="D97" s="133"/>
      <c r="E97" s="136"/>
      <c r="F97" s="24">
        <v>12</v>
      </c>
      <c r="G97" s="24">
        <f t="shared" ref="G97:G102" si="7">C97*F97</f>
        <v>0</v>
      </c>
      <c r="H97" s="35"/>
      <c r="I97" s="36"/>
    </row>
    <row r="98" spans="1:11" s="7" customFormat="1" ht="15.75" customHeight="1" x14ac:dyDescent="0.3">
      <c r="A98" s="138"/>
      <c r="B98" s="139"/>
      <c r="C98" s="136"/>
      <c r="D98" s="133"/>
      <c r="E98" s="136"/>
      <c r="F98" s="24">
        <v>12</v>
      </c>
      <c r="G98" s="24">
        <f t="shared" si="7"/>
        <v>0</v>
      </c>
      <c r="H98" s="15"/>
      <c r="I98" s="15"/>
    </row>
    <row r="99" spans="1:11" s="10" customFormat="1" ht="15" x14ac:dyDescent="0.2">
      <c r="A99" s="138"/>
      <c r="B99" s="139"/>
      <c r="C99" s="136"/>
      <c r="D99" s="133"/>
      <c r="E99" s="136"/>
      <c r="F99" s="24">
        <v>12</v>
      </c>
      <c r="G99" s="24">
        <f t="shared" si="7"/>
        <v>0</v>
      </c>
      <c r="H99" s="22"/>
      <c r="I99" s="22"/>
    </row>
    <row r="100" spans="1:11" s="11" customFormat="1" ht="15" x14ac:dyDescent="0.2">
      <c r="A100" s="138"/>
      <c r="B100" s="139"/>
      <c r="C100" s="136"/>
      <c r="D100" s="133"/>
      <c r="E100" s="136"/>
      <c r="F100" s="24">
        <v>12</v>
      </c>
      <c r="G100" s="24">
        <f t="shared" si="7"/>
        <v>0</v>
      </c>
      <c r="H100" s="25"/>
      <c r="I100" s="25"/>
    </row>
    <row r="101" spans="1:11" s="11" customFormat="1" ht="15" x14ac:dyDescent="0.2">
      <c r="A101" s="138"/>
      <c r="B101" s="139"/>
      <c r="C101" s="136"/>
      <c r="D101" s="133"/>
      <c r="E101" s="136"/>
      <c r="F101" s="24">
        <v>12</v>
      </c>
      <c r="G101" s="24">
        <f t="shared" si="7"/>
        <v>0</v>
      </c>
      <c r="H101" s="25"/>
      <c r="I101" s="25"/>
    </row>
    <row r="102" spans="1:11" s="10" customFormat="1" ht="15" x14ac:dyDescent="0.2">
      <c r="A102" s="138"/>
      <c r="B102" s="139"/>
      <c r="C102" s="136"/>
      <c r="D102" s="133"/>
      <c r="E102" s="136"/>
      <c r="F102" s="24">
        <v>12</v>
      </c>
      <c r="G102" s="24">
        <f t="shared" si="7"/>
        <v>0</v>
      </c>
      <c r="H102" s="22"/>
      <c r="I102" s="22"/>
    </row>
    <row r="103" spans="1:11" s="11" customFormat="1" ht="16.5" customHeight="1" thickBot="1" x14ac:dyDescent="0.25">
      <c r="A103" s="25"/>
      <c r="B103" s="25"/>
      <c r="C103" s="37">
        <f>SUM(C96:C102)</f>
        <v>0</v>
      </c>
      <c r="D103" s="25"/>
      <c r="E103" s="25"/>
      <c r="F103" s="27" t="s">
        <v>22</v>
      </c>
      <c r="G103" s="34">
        <f>SUM(G96:G102)</f>
        <v>0</v>
      </c>
      <c r="H103" s="25"/>
      <c r="I103" s="25"/>
    </row>
    <row r="104" spans="1:11" s="11" customFormat="1" ht="15.75" thickTop="1" x14ac:dyDescent="0.2">
      <c r="A104" s="14"/>
      <c r="B104" s="14"/>
      <c r="C104" s="14"/>
      <c r="D104" s="14"/>
      <c r="E104" s="13"/>
      <c r="F104" s="13"/>
      <c r="G104" s="55"/>
      <c r="H104" s="25"/>
      <c r="I104" s="25"/>
    </row>
    <row r="105" spans="1:11" s="11" customFormat="1" ht="15" x14ac:dyDescent="0.2">
      <c r="A105" s="14"/>
      <c r="B105" s="14"/>
      <c r="C105" s="14"/>
      <c r="D105" s="14"/>
      <c r="E105" s="13"/>
      <c r="F105" s="13"/>
      <c r="G105" s="55"/>
      <c r="H105" s="25"/>
      <c r="I105" s="25"/>
    </row>
    <row r="106" spans="1:11" s="11" customFormat="1" ht="20.25" x14ac:dyDescent="0.2">
      <c r="B106" s="15"/>
      <c r="C106" s="15"/>
      <c r="D106" s="15"/>
      <c r="F106" s="21" t="s">
        <v>15</v>
      </c>
      <c r="G106" s="21" t="s">
        <v>10</v>
      </c>
      <c r="H106" s="25"/>
      <c r="I106" s="25"/>
    </row>
    <row r="107" spans="1:11" s="11" customFormat="1" ht="18.75" x14ac:dyDescent="0.2">
      <c r="A107" s="140" t="s">
        <v>426</v>
      </c>
      <c r="B107" s="141"/>
      <c r="C107" s="141"/>
      <c r="D107" s="142"/>
      <c r="E107" s="143"/>
      <c r="F107" s="136"/>
      <c r="G107" s="24">
        <f>F107*$G$19</f>
        <v>0</v>
      </c>
      <c r="H107" s="25"/>
      <c r="I107" s="25"/>
    </row>
    <row r="108" spans="1:11" s="11" customFormat="1" ht="15" x14ac:dyDescent="0.2">
      <c r="A108" s="22"/>
      <c r="B108" s="22"/>
      <c r="C108" s="22"/>
      <c r="F108" s="14"/>
      <c r="G108" s="16"/>
      <c r="H108" s="25"/>
      <c r="I108" s="25"/>
    </row>
    <row r="109" spans="1:11" s="11" customFormat="1" ht="15.75" thickBot="1" x14ac:dyDescent="0.25">
      <c r="A109" s="22"/>
      <c r="B109" s="22"/>
      <c r="C109" s="22"/>
      <c r="D109" s="22"/>
      <c r="E109" s="38"/>
      <c r="F109" s="14"/>
      <c r="G109" s="16"/>
      <c r="H109" s="25"/>
      <c r="I109" s="25"/>
    </row>
    <row r="110" spans="1:11" ht="21" thickBot="1" x14ac:dyDescent="0.25">
      <c r="A110" s="53" t="s">
        <v>39</v>
      </c>
      <c r="B110" s="51"/>
      <c r="C110" s="52"/>
      <c r="D110" s="54"/>
      <c r="E110" s="52"/>
      <c r="F110" s="54"/>
      <c r="G110" s="63">
        <f>G41+G54+G91+G107+G66+G103</f>
        <v>0</v>
      </c>
      <c r="H110" s="14"/>
      <c r="I110" s="14"/>
      <c r="K110" s="39"/>
    </row>
    <row r="111" spans="1:11" x14ac:dyDescent="0.2">
      <c r="A111" s="14"/>
      <c r="B111" s="14"/>
      <c r="C111" s="14"/>
      <c r="D111" s="14"/>
      <c r="E111" s="14"/>
      <c r="F111" s="14"/>
      <c r="G111" s="16"/>
      <c r="H111" s="14"/>
      <c r="I111" s="14"/>
    </row>
    <row r="112" spans="1:11" x14ac:dyDescent="0.2">
      <c r="A112" s="14"/>
      <c r="B112" s="14"/>
      <c r="C112" s="14"/>
      <c r="D112" s="14"/>
      <c r="E112" s="14"/>
      <c r="F112" s="14"/>
      <c r="G112" s="16"/>
      <c r="H112" s="14"/>
      <c r="I112" s="14"/>
    </row>
    <row r="113" spans="1:9" x14ac:dyDescent="0.2">
      <c r="A113" s="14"/>
      <c r="B113" s="14"/>
      <c r="C113" s="14"/>
      <c r="D113" s="14"/>
      <c r="E113" s="14"/>
      <c r="F113" s="14"/>
      <c r="G113" s="16"/>
      <c r="H113" s="14"/>
      <c r="I113" s="14"/>
    </row>
    <row r="114" spans="1:9" x14ac:dyDescent="0.2">
      <c r="A114" s="14"/>
      <c r="B114" s="14"/>
      <c r="C114" s="14"/>
      <c r="D114" s="14"/>
      <c r="E114" s="14"/>
      <c r="F114" s="14"/>
      <c r="G114" s="16"/>
      <c r="H114" s="14"/>
      <c r="I114" s="14"/>
    </row>
    <row r="115" spans="1:9" x14ac:dyDescent="0.2">
      <c r="A115" s="14"/>
      <c r="B115" s="14"/>
      <c r="C115" s="14"/>
      <c r="D115" s="14"/>
      <c r="E115" s="14"/>
      <c r="F115" s="14"/>
      <c r="G115" s="16"/>
      <c r="H115" s="14"/>
      <c r="I115" s="14"/>
    </row>
    <row r="116" spans="1:9" x14ac:dyDescent="0.2">
      <c r="A116" s="14"/>
      <c r="B116" s="14"/>
      <c r="C116" s="14"/>
      <c r="D116" s="14"/>
      <c r="E116" s="14"/>
      <c r="F116" s="14"/>
      <c r="G116" s="16"/>
      <c r="H116" s="14"/>
      <c r="I116" s="14"/>
    </row>
    <row r="117" spans="1:9" x14ac:dyDescent="0.2">
      <c r="A117" s="14"/>
      <c r="B117" s="14"/>
      <c r="C117" s="14"/>
      <c r="D117" s="14"/>
      <c r="E117" s="14"/>
      <c r="H117" s="14"/>
      <c r="I117" s="14"/>
    </row>
    <row r="118" spans="1:9" x14ac:dyDescent="0.2">
      <c r="A118" s="14"/>
      <c r="B118" s="14"/>
      <c r="C118" s="14"/>
      <c r="D118" s="14"/>
      <c r="E118" s="14"/>
      <c r="H118" s="14"/>
      <c r="I118" s="14"/>
    </row>
  </sheetData>
  <sheetProtection algorithmName="SHA-512" hashValue="yruJZVMKHbMkFzkhfTsWvCdtjt0H++sutPWBkZwXBrWHwSOq6dQWM/YIY23WD/6NSB6rvmX5YpqCmhIuO3+Sow==" saltValue="j2RPJPJK0I+cLmTvqmr50Q==" spinCount="100000" sheet="1" objects="1" scenarios="1" selectLockedCells="1"/>
  <mergeCells count="66">
    <mergeCell ref="E20:F20"/>
    <mergeCell ref="D7:G7"/>
    <mergeCell ref="B19:C19"/>
    <mergeCell ref="B39:C39"/>
    <mergeCell ref="B26:C26"/>
    <mergeCell ref="A9:C9"/>
    <mergeCell ref="B18:C18"/>
    <mergeCell ref="B11:D11"/>
    <mergeCell ref="B12:D12"/>
    <mergeCell ref="B44:C44"/>
    <mergeCell ref="D6:G6"/>
    <mergeCell ref="B29:C29"/>
    <mergeCell ref="B24:C24"/>
    <mergeCell ref="B25:C25"/>
    <mergeCell ref="B27:C27"/>
    <mergeCell ref="B28:C28"/>
    <mergeCell ref="B30:C30"/>
    <mergeCell ref="B31:C31"/>
    <mergeCell ref="B38:C38"/>
    <mergeCell ref="B37:C37"/>
    <mergeCell ref="B32:C32"/>
    <mergeCell ref="B36:C36"/>
    <mergeCell ref="B35:C35"/>
    <mergeCell ref="B34:C34"/>
    <mergeCell ref="B33:C33"/>
    <mergeCell ref="B61:D61"/>
    <mergeCell ref="B45:C45"/>
    <mergeCell ref="B40:C40"/>
    <mergeCell ref="B92:C92"/>
    <mergeCell ref="B80:D80"/>
    <mergeCell ref="B90:D90"/>
    <mergeCell ref="B89:D89"/>
    <mergeCell ref="B88:D88"/>
    <mergeCell ref="B87:D87"/>
    <mergeCell ref="B85:D85"/>
    <mergeCell ref="B84:D84"/>
    <mergeCell ref="B83:D83"/>
    <mergeCell ref="B82:D82"/>
    <mergeCell ref="B81:D81"/>
    <mergeCell ref="B49:C49"/>
    <mergeCell ref="B53:C53"/>
    <mergeCell ref="B70:E70"/>
    <mergeCell ref="B65:D65"/>
    <mergeCell ref="B64:D64"/>
    <mergeCell ref="B63:D63"/>
    <mergeCell ref="B62:D62"/>
    <mergeCell ref="B48:C48"/>
    <mergeCell ref="B47:C47"/>
    <mergeCell ref="B46:C46"/>
    <mergeCell ref="B60:D60"/>
    <mergeCell ref="B59:D59"/>
    <mergeCell ref="B58:D58"/>
    <mergeCell ref="B57:D57"/>
    <mergeCell ref="B50:C50"/>
    <mergeCell ref="B51:C51"/>
    <mergeCell ref="B52:C52"/>
    <mergeCell ref="B72:E72"/>
    <mergeCell ref="B71:E71"/>
    <mergeCell ref="B78:E78"/>
    <mergeCell ref="B77:E77"/>
    <mergeCell ref="B76:E76"/>
    <mergeCell ref="B86:D86"/>
    <mergeCell ref="B75:E75"/>
    <mergeCell ref="B74:E74"/>
    <mergeCell ref="A79:B79"/>
    <mergeCell ref="B73:E7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&amp;L&amp;"Arial,Standard"&amp;8Aufzeichnungsprotokoll Pauschalkulturen&amp;C&amp;"Arial,Standard"&amp;8Seite &amp;P von &amp;N&amp;R&amp;"Arial,Standard"&amp;8Version 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8349D4-3D5D-4A07-9C30-A46579420B19}">
          <x14:formula1>
            <xm:f>Preisliste!$A$18:$A$231</xm:f>
          </x14:formula1>
          <xm:sqref>B26:C40</xm:sqref>
        </x14:dataValidation>
        <x14:dataValidation type="list" allowBlank="1" showInputMessage="1" showErrorMessage="1" xr:uid="{DA82E924-5CBE-4A59-B9D1-A9A59CAC92D5}">
          <x14:formula1>
            <xm:f>Preisliste!$A$18:$A$233</xm:f>
          </x14:formula1>
          <xm:sqref>B25:C25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3"/>
  <sheetViews>
    <sheetView workbookViewId="0">
      <selection activeCell="I18" sqref="I18"/>
    </sheetView>
  </sheetViews>
  <sheetFormatPr baseColWidth="10" defaultRowHeight="14.25" x14ac:dyDescent="0.2"/>
  <cols>
    <col min="1" max="1" width="30.42578125" style="1" customWidth="1"/>
    <col min="2" max="2" width="26.28515625" style="8" customWidth="1"/>
    <col min="3" max="4" width="17.5703125" style="91" hidden="1" customWidth="1"/>
    <col min="5" max="6" width="17.5703125" style="1" hidden="1" customWidth="1"/>
    <col min="7" max="8" width="17.5703125" style="8" hidden="1" customWidth="1"/>
    <col min="9" max="11" width="17.5703125" style="1" customWidth="1"/>
    <col min="12" max="16384" width="11.42578125" style="1"/>
  </cols>
  <sheetData>
    <row r="1" spans="1:9" ht="18" x14ac:dyDescent="0.25">
      <c r="A1" s="74" t="s">
        <v>419</v>
      </c>
    </row>
    <row r="2" spans="1:9" ht="15" x14ac:dyDescent="0.25">
      <c r="E2" s="68"/>
    </row>
    <row r="3" spans="1:9" ht="15" thickBot="1" x14ac:dyDescent="0.25"/>
    <row r="4" spans="1:9" s="14" customFormat="1" ht="30.75" customHeight="1" thickBot="1" x14ac:dyDescent="0.3">
      <c r="A4" s="73" t="s">
        <v>427</v>
      </c>
      <c r="B4" s="174" t="s">
        <v>428</v>
      </c>
      <c r="C4" s="174"/>
      <c r="D4" s="174"/>
      <c r="E4" s="174"/>
      <c r="F4" s="174"/>
      <c r="G4" s="174"/>
      <c r="H4" s="174"/>
      <c r="I4" s="175"/>
    </row>
    <row r="5" spans="1:9" hidden="1" x14ac:dyDescent="0.2">
      <c r="A5" s="144" t="s">
        <v>35</v>
      </c>
      <c r="B5" s="145"/>
      <c r="C5" s="145">
        <v>0.22900000000000001</v>
      </c>
    </row>
    <row r="6" spans="1:9" hidden="1" x14ac:dyDescent="0.2">
      <c r="A6" s="69" t="s">
        <v>36</v>
      </c>
      <c r="B6" s="99"/>
      <c r="C6" s="99">
        <v>0.33500000000000002</v>
      </c>
    </row>
    <row r="7" spans="1:9" hidden="1" x14ac:dyDescent="0.2">
      <c r="A7" s="69" t="s">
        <v>194</v>
      </c>
      <c r="B7" s="99"/>
      <c r="C7" s="99">
        <v>0.32400000000000001</v>
      </c>
    </row>
    <row r="8" spans="1:9" hidden="1" x14ac:dyDescent="0.2">
      <c r="A8" s="69" t="s">
        <v>193</v>
      </c>
      <c r="B8" s="99"/>
      <c r="C8" s="99">
        <v>0.375</v>
      </c>
    </row>
    <row r="9" spans="1:9" hidden="1" x14ac:dyDescent="0.2">
      <c r="A9" s="69" t="s">
        <v>37</v>
      </c>
      <c r="B9" s="99"/>
      <c r="C9" s="99">
        <v>0.313</v>
      </c>
    </row>
    <row r="10" spans="1:9" hidden="1" x14ac:dyDescent="0.2">
      <c r="A10" s="69" t="s">
        <v>191</v>
      </c>
      <c r="B10" s="99"/>
      <c r="C10" s="99">
        <v>0.32300000000000001</v>
      </c>
    </row>
    <row r="11" spans="1:9" hidden="1" x14ac:dyDescent="0.2">
      <c r="A11" s="69" t="s">
        <v>192</v>
      </c>
      <c r="B11" s="99"/>
      <c r="C11" s="99">
        <v>0.26</v>
      </c>
    </row>
    <row r="12" spans="1:9" hidden="1" x14ac:dyDescent="0.2">
      <c r="A12" s="69" t="s">
        <v>188</v>
      </c>
      <c r="B12" s="99"/>
      <c r="C12" s="99">
        <v>0.33500000000000002</v>
      </c>
    </row>
    <row r="13" spans="1:9" hidden="1" x14ac:dyDescent="0.2">
      <c r="A13" s="69" t="s">
        <v>189</v>
      </c>
      <c r="B13" s="99"/>
      <c r="C13" s="99">
        <v>0.32900000000000001</v>
      </c>
    </row>
    <row r="14" spans="1:9" ht="15" hidden="1" thickBot="1" x14ac:dyDescent="0.25">
      <c r="A14" s="70" t="s">
        <v>190</v>
      </c>
      <c r="B14" s="100"/>
      <c r="C14" s="100">
        <v>0.41499999999999998</v>
      </c>
    </row>
    <row r="15" spans="1:9" ht="15" thickBot="1" x14ac:dyDescent="0.25"/>
    <row r="16" spans="1:9" ht="15" hidden="1" thickBot="1" x14ac:dyDescent="0.25">
      <c r="A16" s="1" t="s">
        <v>418</v>
      </c>
    </row>
    <row r="17" spans="1:9" s="14" customFormat="1" ht="30.75" thickBot="1" x14ac:dyDescent="0.3">
      <c r="A17" s="72" t="s">
        <v>420</v>
      </c>
      <c r="B17" s="103" t="s">
        <v>43</v>
      </c>
      <c r="C17" s="101" t="s">
        <v>44</v>
      </c>
      <c r="D17" s="75" t="s">
        <v>45</v>
      </c>
      <c r="E17" s="75" t="s">
        <v>46</v>
      </c>
      <c r="F17" s="75" t="s">
        <v>47</v>
      </c>
      <c r="G17" s="75" t="s">
        <v>48</v>
      </c>
      <c r="H17" s="75" t="s">
        <v>49</v>
      </c>
      <c r="I17" s="76" t="s">
        <v>352</v>
      </c>
    </row>
    <row r="18" spans="1:9" s="14" customFormat="1" x14ac:dyDescent="0.25">
      <c r="A18" s="93" t="s">
        <v>358</v>
      </c>
      <c r="B18" s="104" t="s">
        <v>359</v>
      </c>
      <c r="C18" s="102">
        <v>109.5145</v>
      </c>
      <c r="D18" s="92">
        <v>131.41739999999999</v>
      </c>
      <c r="E18" s="94"/>
      <c r="F18" s="95"/>
      <c r="G18" s="96">
        <f>C18/I18</f>
        <v>0.219029</v>
      </c>
      <c r="H18" s="97">
        <f>G18*1.2</f>
        <v>0.26283479999999998</v>
      </c>
      <c r="I18" s="98">
        <v>500</v>
      </c>
    </row>
    <row r="19" spans="1:9" s="14" customFormat="1" x14ac:dyDescent="0.25">
      <c r="A19" s="106" t="s">
        <v>201</v>
      </c>
      <c r="B19" s="107" t="s">
        <v>299</v>
      </c>
      <c r="C19" s="102">
        <v>157.619</v>
      </c>
      <c r="D19" s="92">
        <v>189.14279999999999</v>
      </c>
      <c r="E19" s="77"/>
      <c r="F19" s="108"/>
      <c r="G19" s="109">
        <f>C19/I19</f>
        <v>157.619</v>
      </c>
      <c r="H19" s="110">
        <f>G19*1.2</f>
        <v>189.14279999999999</v>
      </c>
      <c r="I19" s="111">
        <v>1</v>
      </c>
    </row>
    <row r="20" spans="1:9" s="14" customFormat="1" x14ac:dyDescent="0.25">
      <c r="A20" s="84" t="s">
        <v>202</v>
      </c>
      <c r="B20" s="105" t="s">
        <v>299</v>
      </c>
      <c r="C20" s="102">
        <v>780.93050000000005</v>
      </c>
      <c r="D20" s="92">
        <v>937.11660000000006</v>
      </c>
      <c r="E20" s="78"/>
      <c r="F20" s="79"/>
      <c r="G20" s="86">
        <f t="shared" ref="G20:G87" si="0">C20/I20</f>
        <v>156.18610000000001</v>
      </c>
      <c r="H20" s="87">
        <f t="shared" ref="H20:H86" si="1">G20*1.2</f>
        <v>187.42332000000002</v>
      </c>
      <c r="I20" s="80">
        <v>5</v>
      </c>
    </row>
    <row r="21" spans="1:9" s="14" customFormat="1" x14ac:dyDescent="0.25">
      <c r="A21" s="84" t="s">
        <v>203</v>
      </c>
      <c r="B21" s="105" t="s">
        <v>300</v>
      </c>
      <c r="C21" s="102">
        <v>33.059049999999992</v>
      </c>
      <c r="D21" s="92">
        <v>39.67085999999999</v>
      </c>
      <c r="E21" s="78"/>
      <c r="F21" s="79"/>
      <c r="G21" s="86">
        <f t="shared" si="0"/>
        <v>33.059049999999992</v>
      </c>
      <c r="H21" s="87">
        <f t="shared" si="1"/>
        <v>39.67085999999999</v>
      </c>
      <c r="I21" s="80">
        <v>1</v>
      </c>
    </row>
    <row r="22" spans="1:9" s="14" customFormat="1" x14ac:dyDescent="0.25">
      <c r="A22" s="84" t="s">
        <v>204</v>
      </c>
      <c r="B22" s="105" t="s">
        <v>300</v>
      </c>
      <c r="C22" s="102">
        <v>152.50149999999999</v>
      </c>
      <c r="D22" s="92">
        <v>183.00179999999997</v>
      </c>
      <c r="E22" s="78"/>
      <c r="F22" s="79"/>
      <c r="G22" s="86">
        <f t="shared" si="0"/>
        <v>30.500299999999999</v>
      </c>
      <c r="H22" s="87">
        <f t="shared" si="1"/>
        <v>36.600359999999995</v>
      </c>
      <c r="I22" s="80">
        <v>5</v>
      </c>
    </row>
    <row r="23" spans="1:9" s="14" customFormat="1" x14ac:dyDescent="0.25">
      <c r="A23" s="84" t="s">
        <v>205</v>
      </c>
      <c r="B23" s="105"/>
      <c r="C23" s="102">
        <v>58.206000000000003</v>
      </c>
      <c r="D23" s="92">
        <v>69.847200000000001</v>
      </c>
      <c r="E23" s="78"/>
      <c r="F23" s="79"/>
      <c r="G23" s="86">
        <f t="shared" si="0"/>
        <v>58.206000000000003</v>
      </c>
      <c r="H23" s="87">
        <f t="shared" si="1"/>
        <v>69.847200000000001</v>
      </c>
      <c r="I23" s="80">
        <v>1</v>
      </c>
    </row>
    <row r="24" spans="1:9" s="14" customFormat="1" x14ac:dyDescent="0.25">
      <c r="A24" s="84" t="s">
        <v>206</v>
      </c>
      <c r="B24" s="105" t="s">
        <v>301</v>
      </c>
      <c r="C24" s="102">
        <v>20.2653</v>
      </c>
      <c r="D24" s="92">
        <v>24.318359999999998</v>
      </c>
      <c r="E24" s="78"/>
      <c r="F24" s="79"/>
      <c r="G24" s="86">
        <f t="shared" si="0"/>
        <v>20.2653</v>
      </c>
      <c r="H24" s="87">
        <f t="shared" si="1"/>
        <v>24.318359999999998</v>
      </c>
      <c r="I24" s="80">
        <v>1</v>
      </c>
    </row>
    <row r="25" spans="1:9" s="14" customFormat="1" x14ac:dyDescent="0.25">
      <c r="A25" s="84" t="s">
        <v>360</v>
      </c>
      <c r="B25" s="105" t="s">
        <v>301</v>
      </c>
      <c r="C25" s="102">
        <v>99.535374999999988</v>
      </c>
      <c r="D25" s="92">
        <v>119.44244999999998</v>
      </c>
      <c r="E25" s="78"/>
      <c r="F25" s="79"/>
      <c r="G25" s="86">
        <f t="shared" si="0"/>
        <v>19.907074999999999</v>
      </c>
      <c r="H25" s="87">
        <f t="shared" si="1"/>
        <v>23.888489999999997</v>
      </c>
      <c r="I25" s="80">
        <v>5</v>
      </c>
    </row>
    <row r="26" spans="1:9" s="14" customFormat="1" x14ac:dyDescent="0.25">
      <c r="A26" s="84" t="s">
        <v>207</v>
      </c>
      <c r="B26" s="105" t="s">
        <v>302</v>
      </c>
      <c r="C26" s="102">
        <v>199.58250000000001</v>
      </c>
      <c r="D26" s="92">
        <v>239.499</v>
      </c>
      <c r="E26" s="78"/>
      <c r="F26" s="79"/>
      <c r="G26" s="86">
        <f t="shared" si="0"/>
        <v>39.916499999999999</v>
      </c>
      <c r="H26" s="87">
        <f t="shared" si="1"/>
        <v>47.899799999999999</v>
      </c>
      <c r="I26" s="80">
        <v>5</v>
      </c>
    </row>
    <row r="27" spans="1:9" s="14" customFormat="1" x14ac:dyDescent="0.25">
      <c r="A27" s="84" t="s">
        <v>208</v>
      </c>
      <c r="B27" s="105" t="s">
        <v>303</v>
      </c>
      <c r="C27" s="102">
        <v>39.943199999999997</v>
      </c>
      <c r="D27" s="92">
        <v>47.931839999999994</v>
      </c>
      <c r="E27" s="78"/>
      <c r="F27" s="79"/>
      <c r="G27" s="86">
        <f t="shared" si="0"/>
        <v>39.943199999999997</v>
      </c>
      <c r="H27" s="87">
        <f t="shared" si="1"/>
        <v>47.931839999999994</v>
      </c>
      <c r="I27" s="80">
        <v>1</v>
      </c>
    </row>
    <row r="28" spans="1:9" s="14" customFormat="1" x14ac:dyDescent="0.25">
      <c r="A28" s="84" t="s">
        <v>209</v>
      </c>
      <c r="B28" s="105" t="s">
        <v>303</v>
      </c>
      <c r="C28" s="102">
        <v>172.45974999999999</v>
      </c>
      <c r="D28" s="92">
        <v>206.95169999999999</v>
      </c>
      <c r="E28" s="78"/>
      <c r="F28" s="79"/>
      <c r="G28" s="86">
        <f t="shared" si="0"/>
        <v>34.491949999999996</v>
      </c>
      <c r="H28" s="87">
        <f t="shared" si="1"/>
        <v>41.390339999999995</v>
      </c>
      <c r="I28" s="80">
        <v>5</v>
      </c>
    </row>
    <row r="29" spans="1:9" s="14" customFormat="1" x14ac:dyDescent="0.25">
      <c r="A29" s="84" t="s">
        <v>210</v>
      </c>
      <c r="B29" s="105" t="s">
        <v>304</v>
      </c>
      <c r="C29" s="102">
        <v>124.96934999999999</v>
      </c>
      <c r="D29" s="92">
        <v>149.96321999999998</v>
      </c>
      <c r="E29" s="78"/>
      <c r="F29" s="79"/>
      <c r="G29" s="86">
        <f t="shared" si="0"/>
        <v>124.96934999999999</v>
      </c>
      <c r="H29" s="87">
        <f t="shared" si="1"/>
        <v>149.96321999999998</v>
      </c>
      <c r="I29" s="80">
        <v>1</v>
      </c>
    </row>
    <row r="30" spans="1:9" s="14" customFormat="1" x14ac:dyDescent="0.25">
      <c r="A30" s="84" t="s">
        <v>211</v>
      </c>
      <c r="B30" s="105" t="s">
        <v>305</v>
      </c>
      <c r="C30" s="102">
        <v>219.54074999999997</v>
      </c>
      <c r="D30" s="92">
        <v>263.44889999999998</v>
      </c>
      <c r="E30" s="78"/>
      <c r="F30" s="79"/>
      <c r="G30" s="86">
        <f t="shared" si="0"/>
        <v>19.958249999999996</v>
      </c>
      <c r="H30" s="87">
        <f t="shared" si="1"/>
        <v>23.949899999999996</v>
      </c>
      <c r="I30" s="80">
        <v>11</v>
      </c>
    </row>
    <row r="31" spans="1:9" s="14" customFormat="1" x14ac:dyDescent="0.25">
      <c r="A31" s="84" t="s">
        <v>212</v>
      </c>
      <c r="B31" s="105" t="s">
        <v>306</v>
      </c>
      <c r="C31" s="102">
        <v>51.686749999999996</v>
      </c>
      <c r="D31" s="92">
        <v>62.02409999999999</v>
      </c>
      <c r="E31" s="78"/>
      <c r="F31" s="79"/>
      <c r="G31" s="86">
        <f t="shared" si="0"/>
        <v>51.686749999999996</v>
      </c>
      <c r="H31" s="87">
        <f t="shared" si="1"/>
        <v>62.02409999999999</v>
      </c>
      <c r="I31" s="80">
        <v>1</v>
      </c>
    </row>
    <row r="32" spans="1:9" s="14" customFormat="1" x14ac:dyDescent="0.25">
      <c r="A32" s="84" t="s">
        <v>213</v>
      </c>
      <c r="B32" s="105" t="s">
        <v>306</v>
      </c>
      <c r="C32" s="102">
        <v>251.26925</v>
      </c>
      <c r="D32" s="92">
        <v>301.5231</v>
      </c>
      <c r="E32" s="78"/>
      <c r="F32" s="79"/>
      <c r="G32" s="86">
        <f t="shared" si="0"/>
        <v>50.25385</v>
      </c>
      <c r="H32" s="87">
        <f t="shared" si="1"/>
        <v>60.30462</v>
      </c>
      <c r="I32" s="80">
        <v>5</v>
      </c>
    </row>
    <row r="33" spans="1:9" s="14" customFormat="1" x14ac:dyDescent="0.25">
      <c r="A33" s="84" t="s">
        <v>214</v>
      </c>
      <c r="B33" s="105" t="s">
        <v>307</v>
      </c>
      <c r="C33" s="102">
        <v>173.22737499999997</v>
      </c>
      <c r="D33" s="92">
        <v>207.87284999999994</v>
      </c>
      <c r="E33" s="77"/>
      <c r="F33" s="79"/>
      <c r="G33" s="86">
        <f t="shared" si="0"/>
        <v>34.64547499999999</v>
      </c>
      <c r="H33" s="87">
        <f t="shared" si="1"/>
        <v>41.574569999999987</v>
      </c>
      <c r="I33" s="80">
        <v>5</v>
      </c>
    </row>
    <row r="34" spans="1:9" s="14" customFormat="1" x14ac:dyDescent="0.25">
      <c r="A34" s="84" t="s">
        <v>215</v>
      </c>
      <c r="B34" s="105" t="s">
        <v>50</v>
      </c>
      <c r="C34" s="102">
        <v>53.375524999999996</v>
      </c>
      <c r="D34" s="92">
        <v>64.050629999999998</v>
      </c>
      <c r="E34" s="78"/>
      <c r="F34" s="79"/>
      <c r="G34" s="86">
        <f t="shared" si="0"/>
        <v>53.375524999999996</v>
      </c>
      <c r="H34" s="87">
        <f t="shared" si="1"/>
        <v>64.050629999999998</v>
      </c>
      <c r="I34" s="80">
        <v>1</v>
      </c>
    </row>
    <row r="35" spans="1:9" s="14" customFormat="1" x14ac:dyDescent="0.25">
      <c r="A35" s="84" t="s">
        <v>51</v>
      </c>
      <c r="B35" s="105" t="s">
        <v>50</v>
      </c>
      <c r="C35" s="102">
        <v>250.50162499999999</v>
      </c>
      <c r="D35" s="92">
        <v>300.60194999999999</v>
      </c>
      <c r="E35" s="78"/>
      <c r="F35" s="79"/>
      <c r="G35" s="86">
        <f t="shared" si="0"/>
        <v>50.100324999999998</v>
      </c>
      <c r="H35" s="87">
        <f t="shared" si="1"/>
        <v>60.120389999999993</v>
      </c>
      <c r="I35" s="80">
        <v>5</v>
      </c>
    </row>
    <row r="36" spans="1:9" s="14" customFormat="1" x14ac:dyDescent="0.25">
      <c r="A36" s="84" t="s">
        <v>216</v>
      </c>
      <c r="B36" s="105" t="s">
        <v>50</v>
      </c>
      <c r="C36" s="102">
        <v>992.79499999999996</v>
      </c>
      <c r="D36" s="92">
        <v>1191.3539999999998</v>
      </c>
      <c r="E36" s="78"/>
      <c r="F36" s="79"/>
      <c r="G36" s="86">
        <f t="shared" si="0"/>
        <v>49.639749999999999</v>
      </c>
      <c r="H36" s="87">
        <f t="shared" si="1"/>
        <v>59.567699999999995</v>
      </c>
      <c r="I36" s="80">
        <v>20</v>
      </c>
    </row>
    <row r="37" spans="1:9" s="14" customFormat="1" x14ac:dyDescent="0.25">
      <c r="A37" s="84" t="s">
        <v>217</v>
      </c>
      <c r="B37" s="105" t="s">
        <v>308</v>
      </c>
      <c r="C37" s="102">
        <v>215.19087499999998</v>
      </c>
      <c r="D37" s="92">
        <v>258.22904999999997</v>
      </c>
      <c r="E37" s="78"/>
      <c r="F37" s="79"/>
      <c r="G37" s="86">
        <f t="shared" si="0"/>
        <v>43.038174999999995</v>
      </c>
      <c r="H37" s="87">
        <f t="shared" si="1"/>
        <v>51.64580999999999</v>
      </c>
      <c r="I37" s="80">
        <v>5</v>
      </c>
    </row>
    <row r="38" spans="1:9" s="14" customFormat="1" x14ac:dyDescent="0.25">
      <c r="A38" s="84" t="s">
        <v>52</v>
      </c>
      <c r="B38" s="105" t="s">
        <v>53</v>
      </c>
      <c r="C38" s="102">
        <v>150.4545</v>
      </c>
      <c r="D38" s="92">
        <v>180.5454</v>
      </c>
      <c r="E38" s="78"/>
      <c r="F38" s="79"/>
      <c r="G38" s="86">
        <f t="shared" si="0"/>
        <v>30.090899999999998</v>
      </c>
      <c r="H38" s="87">
        <f t="shared" si="1"/>
        <v>36.109079999999999</v>
      </c>
      <c r="I38" s="80">
        <v>5</v>
      </c>
    </row>
    <row r="39" spans="1:9" s="14" customFormat="1" x14ac:dyDescent="0.25">
      <c r="A39" s="84" t="s">
        <v>54</v>
      </c>
      <c r="B39" s="105" t="s">
        <v>53</v>
      </c>
      <c r="C39" s="102">
        <v>442.15199999999999</v>
      </c>
      <c r="D39" s="92">
        <v>530.58240000000001</v>
      </c>
      <c r="E39" s="78"/>
      <c r="F39" s="79"/>
      <c r="G39" s="86">
        <f t="shared" si="0"/>
        <v>29.476800000000001</v>
      </c>
      <c r="H39" s="87">
        <f t="shared" si="1"/>
        <v>35.372160000000001</v>
      </c>
      <c r="I39" s="80">
        <v>15</v>
      </c>
    </row>
    <row r="40" spans="1:9" s="14" customFormat="1" x14ac:dyDescent="0.25">
      <c r="A40" s="84" t="s">
        <v>361</v>
      </c>
      <c r="B40" s="105" t="s">
        <v>362</v>
      </c>
      <c r="C40" s="102">
        <v>129.9845</v>
      </c>
      <c r="D40" s="92">
        <v>155.98139999999998</v>
      </c>
      <c r="E40" s="78"/>
      <c r="F40" s="79"/>
      <c r="G40" s="86">
        <f>C40/I40</f>
        <v>25.9969</v>
      </c>
      <c r="H40" s="87">
        <f t="shared" si="1"/>
        <v>31.196279999999998</v>
      </c>
      <c r="I40" s="80">
        <v>5</v>
      </c>
    </row>
    <row r="41" spans="1:9" s="14" customFormat="1" x14ac:dyDescent="0.25">
      <c r="A41" s="84" t="s">
        <v>218</v>
      </c>
      <c r="B41" s="105" t="s">
        <v>309</v>
      </c>
      <c r="C41" s="102">
        <v>42.987000000000002</v>
      </c>
      <c r="D41" s="92">
        <v>51.584400000000002</v>
      </c>
      <c r="E41" s="78"/>
      <c r="F41" s="79"/>
      <c r="G41" s="86">
        <f>C41/I41</f>
        <v>3.5822500000000002</v>
      </c>
      <c r="H41" s="87">
        <f t="shared" si="1"/>
        <v>4.2987000000000002</v>
      </c>
      <c r="I41" s="80">
        <v>12</v>
      </c>
    </row>
    <row r="42" spans="1:9" s="14" customFormat="1" x14ac:dyDescent="0.25">
      <c r="A42" s="84" t="s">
        <v>363</v>
      </c>
      <c r="B42" s="105" t="s">
        <v>364</v>
      </c>
      <c r="C42" s="102">
        <v>165.80699999999999</v>
      </c>
      <c r="D42" s="92">
        <v>198.96839999999997</v>
      </c>
      <c r="E42" s="78"/>
      <c r="F42" s="79"/>
      <c r="G42" s="86">
        <f>C42/I42</f>
        <v>33.1614</v>
      </c>
      <c r="H42" s="87">
        <f t="shared" si="1"/>
        <v>39.793680000000002</v>
      </c>
      <c r="I42" s="80">
        <v>5</v>
      </c>
    </row>
    <row r="43" spans="1:9" s="14" customFormat="1" x14ac:dyDescent="0.25">
      <c r="A43" s="84" t="s">
        <v>219</v>
      </c>
      <c r="B43" s="105" t="s">
        <v>310</v>
      </c>
      <c r="C43" s="102">
        <v>90.323875000000001</v>
      </c>
      <c r="D43" s="92">
        <v>108.38865</v>
      </c>
      <c r="E43" s="78"/>
      <c r="F43" s="79"/>
      <c r="G43" s="86">
        <f t="shared" si="0"/>
        <v>18.064775000000001</v>
      </c>
      <c r="H43" s="87">
        <f t="shared" si="1"/>
        <v>21.67773</v>
      </c>
      <c r="I43" s="80">
        <v>5</v>
      </c>
    </row>
    <row r="44" spans="1:9" s="14" customFormat="1" x14ac:dyDescent="0.25">
      <c r="A44" s="84" t="s">
        <v>220</v>
      </c>
      <c r="B44" s="105" t="s">
        <v>311</v>
      </c>
      <c r="C44" s="102">
        <v>148.12092000000001</v>
      </c>
      <c r="D44" s="92">
        <v>177.745104</v>
      </c>
      <c r="E44" s="78"/>
      <c r="F44" s="79"/>
      <c r="G44" s="86">
        <f t="shared" si="0"/>
        <v>423.20262857142865</v>
      </c>
      <c r="H44" s="87">
        <f t="shared" si="1"/>
        <v>507.84315428571438</v>
      </c>
      <c r="I44" s="80">
        <v>0.35</v>
      </c>
    </row>
    <row r="45" spans="1:9" s="14" customFormat="1" x14ac:dyDescent="0.25">
      <c r="A45" s="84" t="s">
        <v>221</v>
      </c>
      <c r="B45" s="105" t="s">
        <v>311</v>
      </c>
      <c r="C45" s="102">
        <v>438.61068999999998</v>
      </c>
      <c r="D45" s="92">
        <v>526.33282799999995</v>
      </c>
      <c r="E45" s="78"/>
      <c r="F45" s="79"/>
      <c r="G45" s="86">
        <f t="shared" si="0"/>
        <v>417.72446666666661</v>
      </c>
      <c r="H45" s="87">
        <f t="shared" si="1"/>
        <v>501.26935999999989</v>
      </c>
      <c r="I45" s="80">
        <v>1.05</v>
      </c>
    </row>
    <row r="46" spans="1:9" s="14" customFormat="1" x14ac:dyDescent="0.25">
      <c r="A46" s="84" t="s">
        <v>55</v>
      </c>
      <c r="B46" s="105" t="s">
        <v>56</v>
      </c>
      <c r="C46" s="102">
        <v>53.667000000000002</v>
      </c>
      <c r="D46" s="92">
        <v>64.400400000000005</v>
      </c>
      <c r="E46" s="78"/>
      <c r="F46" s="79"/>
      <c r="G46" s="86">
        <f t="shared" si="0"/>
        <v>10.7334</v>
      </c>
      <c r="H46" s="87">
        <f t="shared" si="1"/>
        <v>12.88008</v>
      </c>
      <c r="I46" s="80">
        <v>5</v>
      </c>
    </row>
    <row r="47" spans="1:9" s="14" customFormat="1" x14ac:dyDescent="0.25">
      <c r="A47" s="84" t="s">
        <v>57</v>
      </c>
      <c r="B47" s="105" t="s">
        <v>56</v>
      </c>
      <c r="C47" s="102">
        <v>200.60599999999999</v>
      </c>
      <c r="D47" s="92">
        <v>240.72719999999998</v>
      </c>
      <c r="E47" s="78"/>
      <c r="F47" s="79"/>
      <c r="G47" s="86">
        <f t="shared" si="0"/>
        <v>10.0303</v>
      </c>
      <c r="H47" s="87">
        <f t="shared" si="1"/>
        <v>12.03636</v>
      </c>
      <c r="I47" s="80">
        <v>20</v>
      </c>
    </row>
    <row r="48" spans="1:9" s="14" customFormat="1" x14ac:dyDescent="0.25">
      <c r="A48" s="84" t="s">
        <v>222</v>
      </c>
      <c r="B48" s="105" t="s">
        <v>312</v>
      </c>
      <c r="C48" s="102">
        <v>150.14744999999999</v>
      </c>
      <c r="D48" s="92">
        <v>180.17693999999995</v>
      </c>
      <c r="E48" s="78"/>
      <c r="F48" s="79"/>
      <c r="G48" s="86">
        <f t="shared" si="0"/>
        <v>300.29489999999998</v>
      </c>
      <c r="H48" s="87">
        <f t="shared" si="1"/>
        <v>360.35387999999995</v>
      </c>
      <c r="I48" s="80">
        <v>0.5</v>
      </c>
    </row>
    <row r="49" spans="1:9" s="14" customFormat="1" x14ac:dyDescent="0.25">
      <c r="A49" s="84" t="s">
        <v>223</v>
      </c>
      <c r="B49" s="105" t="s">
        <v>312</v>
      </c>
      <c r="C49" s="102">
        <v>281.25779999999997</v>
      </c>
      <c r="D49" s="92">
        <v>337.50935999999996</v>
      </c>
      <c r="E49" s="78"/>
      <c r="F49" s="79"/>
      <c r="G49" s="86">
        <f t="shared" si="0"/>
        <v>281.25779999999997</v>
      </c>
      <c r="H49" s="87">
        <f t="shared" si="1"/>
        <v>337.50935999999996</v>
      </c>
      <c r="I49" s="80">
        <v>1</v>
      </c>
    </row>
    <row r="50" spans="1:9" s="14" customFormat="1" x14ac:dyDescent="0.25">
      <c r="A50" s="84" t="s">
        <v>224</v>
      </c>
      <c r="B50" s="105" t="s">
        <v>312</v>
      </c>
      <c r="C50" s="102">
        <v>817.98119999999994</v>
      </c>
      <c r="D50" s="92">
        <v>981.57743999999991</v>
      </c>
      <c r="E50" s="78"/>
      <c r="F50" s="79"/>
      <c r="G50" s="86">
        <f t="shared" si="0"/>
        <v>272.66039999999998</v>
      </c>
      <c r="H50" s="87">
        <f t="shared" si="1"/>
        <v>327.19247999999999</v>
      </c>
      <c r="I50" s="80">
        <v>3</v>
      </c>
    </row>
    <row r="51" spans="1:9" s="14" customFormat="1" x14ac:dyDescent="0.25">
      <c r="A51" s="84" t="s">
        <v>58</v>
      </c>
      <c r="B51" s="105" t="s">
        <v>59</v>
      </c>
      <c r="C51" s="102">
        <v>147.38399999999999</v>
      </c>
      <c r="D51" s="92">
        <v>176.86079999999998</v>
      </c>
      <c r="E51" s="78"/>
      <c r="F51" s="79"/>
      <c r="G51" s="86">
        <f t="shared" si="0"/>
        <v>29.476799999999997</v>
      </c>
      <c r="H51" s="87">
        <f t="shared" si="1"/>
        <v>35.372159999999994</v>
      </c>
      <c r="I51" s="80">
        <v>5</v>
      </c>
    </row>
    <row r="52" spans="1:9" s="14" customFormat="1" x14ac:dyDescent="0.25">
      <c r="A52" s="84" t="s">
        <v>60</v>
      </c>
      <c r="B52" s="105" t="s">
        <v>61</v>
      </c>
      <c r="C52" s="102">
        <v>154.29262499999999</v>
      </c>
      <c r="D52" s="92">
        <v>185.15114999999997</v>
      </c>
      <c r="E52" s="78"/>
      <c r="F52" s="79"/>
      <c r="G52" s="86">
        <f t="shared" si="0"/>
        <v>30.858524999999997</v>
      </c>
      <c r="H52" s="87">
        <f t="shared" si="1"/>
        <v>37.030229999999996</v>
      </c>
      <c r="I52" s="80">
        <v>5</v>
      </c>
    </row>
    <row r="53" spans="1:9" s="14" customFormat="1" x14ac:dyDescent="0.25">
      <c r="A53" s="84" t="s">
        <v>62</v>
      </c>
      <c r="B53" s="105" t="s">
        <v>63</v>
      </c>
      <c r="C53" s="102">
        <v>85.718124999999986</v>
      </c>
      <c r="D53" s="92">
        <v>102.86174999999999</v>
      </c>
      <c r="E53" s="78"/>
      <c r="F53" s="79"/>
      <c r="G53" s="86">
        <f t="shared" si="0"/>
        <v>17.143624999999997</v>
      </c>
      <c r="H53" s="87">
        <f t="shared" si="1"/>
        <v>20.572349999999997</v>
      </c>
      <c r="I53" s="80">
        <v>5</v>
      </c>
    </row>
    <row r="54" spans="1:9" s="14" customFormat="1" x14ac:dyDescent="0.25">
      <c r="A54" s="84" t="s">
        <v>225</v>
      </c>
      <c r="B54" s="105" t="s">
        <v>313</v>
      </c>
      <c r="C54" s="102">
        <v>252.54862499999999</v>
      </c>
      <c r="D54" s="92">
        <v>303.05834999999996</v>
      </c>
      <c r="E54" s="78"/>
      <c r="F54" s="79"/>
      <c r="G54" s="86">
        <f t="shared" si="0"/>
        <v>50.509724999999996</v>
      </c>
      <c r="H54" s="87">
        <f t="shared" si="1"/>
        <v>60.611669999999989</v>
      </c>
      <c r="I54" s="80">
        <v>5</v>
      </c>
    </row>
    <row r="55" spans="1:9" s="14" customFormat="1" x14ac:dyDescent="0.25">
      <c r="A55" s="84" t="s">
        <v>64</v>
      </c>
      <c r="B55" s="105" t="s">
        <v>65</v>
      </c>
      <c r="C55" s="102">
        <v>57.111299999999993</v>
      </c>
      <c r="D55" s="92">
        <v>68.533559999999994</v>
      </c>
      <c r="E55" s="78"/>
      <c r="F55" s="79"/>
      <c r="G55" s="86">
        <f t="shared" si="0"/>
        <v>57.111299999999993</v>
      </c>
      <c r="H55" s="87">
        <f t="shared" si="1"/>
        <v>68.533559999999994</v>
      </c>
      <c r="I55" s="80">
        <v>1</v>
      </c>
    </row>
    <row r="56" spans="1:9" s="14" customFormat="1" x14ac:dyDescent="0.25">
      <c r="A56" s="84" t="s">
        <v>226</v>
      </c>
      <c r="B56" s="105" t="s">
        <v>314</v>
      </c>
      <c r="C56" s="102">
        <v>187.91459999999998</v>
      </c>
      <c r="D56" s="92">
        <v>225.49751999999998</v>
      </c>
      <c r="E56" s="78"/>
      <c r="F56" s="79"/>
      <c r="G56" s="86">
        <f t="shared" si="0"/>
        <v>27.839199999999998</v>
      </c>
      <c r="H56" s="87">
        <f t="shared" si="1"/>
        <v>33.407039999999995</v>
      </c>
      <c r="I56" s="80">
        <v>6.75</v>
      </c>
    </row>
    <row r="57" spans="1:9" s="14" customFormat="1" x14ac:dyDescent="0.25">
      <c r="A57" s="84" t="s">
        <v>227</v>
      </c>
      <c r="B57" s="105" t="s">
        <v>315</v>
      </c>
      <c r="C57" s="102">
        <v>237.503175</v>
      </c>
      <c r="D57" s="92">
        <v>285.00380999999999</v>
      </c>
      <c r="E57" s="78"/>
      <c r="F57" s="79"/>
      <c r="G57" s="86">
        <f t="shared" si="0"/>
        <v>24.359300000000001</v>
      </c>
      <c r="H57" s="87">
        <f t="shared" si="1"/>
        <v>29.231159999999999</v>
      </c>
      <c r="I57" s="80">
        <v>9.75</v>
      </c>
    </row>
    <row r="58" spans="1:9" s="14" customFormat="1" x14ac:dyDescent="0.25">
      <c r="A58" s="84" t="s">
        <v>66</v>
      </c>
      <c r="B58" s="105" t="s">
        <v>67</v>
      </c>
      <c r="C58" s="102">
        <v>91.70559999999999</v>
      </c>
      <c r="D58" s="92">
        <v>110.04671999999998</v>
      </c>
      <c r="E58" s="78"/>
      <c r="F58" s="79"/>
      <c r="G58" s="86">
        <f t="shared" si="0"/>
        <v>0.18341119999999997</v>
      </c>
      <c r="H58" s="87">
        <f t="shared" si="1"/>
        <v>0.22009343999999995</v>
      </c>
      <c r="I58" s="80">
        <v>500</v>
      </c>
    </row>
    <row r="59" spans="1:9" s="14" customFormat="1" x14ac:dyDescent="0.25">
      <c r="A59" s="84" t="s">
        <v>365</v>
      </c>
      <c r="B59" s="105" t="s">
        <v>366</v>
      </c>
      <c r="C59" s="102">
        <v>192.92975000000001</v>
      </c>
      <c r="D59" s="92">
        <v>231.51570000000001</v>
      </c>
      <c r="E59" s="78"/>
      <c r="F59" s="79"/>
      <c r="G59" s="86">
        <f t="shared" si="0"/>
        <v>38.585950000000004</v>
      </c>
      <c r="H59" s="87">
        <f t="shared" si="1"/>
        <v>46.303140000000006</v>
      </c>
      <c r="I59" s="80">
        <v>5</v>
      </c>
    </row>
    <row r="60" spans="1:9" s="14" customFormat="1" x14ac:dyDescent="0.25">
      <c r="A60" s="84" t="s">
        <v>228</v>
      </c>
      <c r="B60" s="105" t="s">
        <v>316</v>
      </c>
      <c r="C60" s="102">
        <v>73.691999999999993</v>
      </c>
      <c r="D60" s="92">
        <v>88.430399999999992</v>
      </c>
      <c r="E60" s="78"/>
      <c r="F60" s="79"/>
      <c r="G60" s="86">
        <f t="shared" si="0"/>
        <v>4.9127999999999998</v>
      </c>
      <c r="H60" s="87">
        <f t="shared" si="1"/>
        <v>5.8953599999999993</v>
      </c>
      <c r="I60" s="80">
        <v>15</v>
      </c>
    </row>
    <row r="61" spans="1:9" s="14" customFormat="1" x14ac:dyDescent="0.25">
      <c r="A61" s="84" t="s">
        <v>367</v>
      </c>
      <c r="B61" s="105" t="s">
        <v>368</v>
      </c>
      <c r="C61" s="102">
        <v>276.44734999999997</v>
      </c>
      <c r="D61" s="92">
        <v>331.73681999999997</v>
      </c>
      <c r="E61" s="78"/>
      <c r="F61" s="79"/>
      <c r="G61" s="86">
        <f t="shared" si="0"/>
        <v>276.44734999999997</v>
      </c>
      <c r="H61" s="87">
        <f t="shared" si="1"/>
        <v>331.73681999999997</v>
      </c>
      <c r="I61" s="80">
        <v>1</v>
      </c>
    </row>
    <row r="62" spans="1:9" s="14" customFormat="1" x14ac:dyDescent="0.25">
      <c r="A62" s="84" t="s">
        <v>68</v>
      </c>
      <c r="B62" s="105" t="s">
        <v>69</v>
      </c>
      <c r="C62" s="102">
        <v>71.030900000000003</v>
      </c>
      <c r="D62" s="92">
        <v>85.237080000000006</v>
      </c>
      <c r="E62" s="78"/>
      <c r="F62" s="79"/>
      <c r="G62" s="86">
        <f t="shared" si="0"/>
        <v>0.35515450000000004</v>
      </c>
      <c r="H62" s="87">
        <f t="shared" si="1"/>
        <v>0.42618540000000005</v>
      </c>
      <c r="I62" s="80">
        <v>200</v>
      </c>
    </row>
    <row r="63" spans="1:9" s="14" customFormat="1" x14ac:dyDescent="0.25">
      <c r="A63" s="84" t="s">
        <v>70</v>
      </c>
      <c r="B63" s="105" t="s">
        <v>69</v>
      </c>
      <c r="C63" s="102">
        <v>294.35860000000002</v>
      </c>
      <c r="D63" s="92">
        <v>353.23032000000001</v>
      </c>
      <c r="E63" s="78"/>
      <c r="F63" s="79"/>
      <c r="G63" s="86">
        <f t="shared" si="0"/>
        <v>0.32706511111111114</v>
      </c>
      <c r="H63" s="87">
        <f t="shared" si="1"/>
        <v>0.39247813333333337</v>
      </c>
      <c r="I63" s="80">
        <v>900</v>
      </c>
    </row>
    <row r="64" spans="1:9" s="14" customFormat="1" x14ac:dyDescent="0.25">
      <c r="A64" s="84" t="s">
        <v>229</v>
      </c>
      <c r="B64" s="105" t="s">
        <v>71</v>
      </c>
      <c r="C64" s="102">
        <v>23.028749999999995</v>
      </c>
      <c r="D64" s="92">
        <v>27.634499999999992</v>
      </c>
      <c r="E64" s="78"/>
      <c r="F64" s="79"/>
      <c r="G64" s="86">
        <f t="shared" si="0"/>
        <v>23.028749999999995</v>
      </c>
      <c r="H64" s="87">
        <f t="shared" si="1"/>
        <v>27.634499999999992</v>
      </c>
      <c r="I64" s="80">
        <v>1</v>
      </c>
    </row>
    <row r="65" spans="1:9" s="14" customFormat="1" x14ac:dyDescent="0.25">
      <c r="A65" s="84" t="s">
        <v>72</v>
      </c>
      <c r="B65" s="105" t="s">
        <v>71</v>
      </c>
      <c r="C65" s="102">
        <v>102.09412499999999</v>
      </c>
      <c r="D65" s="92">
        <v>122.51294999999999</v>
      </c>
      <c r="E65" s="78"/>
      <c r="F65" s="79"/>
      <c r="G65" s="86">
        <f t="shared" si="0"/>
        <v>20.418824999999998</v>
      </c>
      <c r="H65" s="87">
        <f t="shared" si="1"/>
        <v>24.502589999999998</v>
      </c>
      <c r="I65" s="80">
        <v>5</v>
      </c>
    </row>
    <row r="66" spans="1:9" s="14" customFormat="1" x14ac:dyDescent="0.25">
      <c r="A66" s="84" t="s">
        <v>230</v>
      </c>
      <c r="B66" s="105" t="s">
        <v>317</v>
      </c>
      <c r="C66" s="102">
        <v>169.38925</v>
      </c>
      <c r="D66" s="92">
        <v>203.2671</v>
      </c>
      <c r="E66" s="78"/>
      <c r="F66" s="79"/>
      <c r="G66" s="86">
        <f t="shared" si="0"/>
        <v>33.877850000000002</v>
      </c>
      <c r="H66" s="87">
        <f t="shared" si="1"/>
        <v>40.653420000000004</v>
      </c>
      <c r="I66" s="80">
        <v>5</v>
      </c>
    </row>
    <row r="67" spans="1:9" s="14" customFormat="1" x14ac:dyDescent="0.25">
      <c r="A67" s="84" t="s">
        <v>73</v>
      </c>
      <c r="B67" s="105" t="s">
        <v>74</v>
      </c>
      <c r="C67" s="102">
        <v>18.956999999999997</v>
      </c>
      <c r="D67" s="92">
        <v>22.748399999999997</v>
      </c>
      <c r="E67" s="78"/>
      <c r="F67" s="79"/>
      <c r="G67" s="86">
        <f t="shared" si="0"/>
        <v>7.5827999999999993E-2</v>
      </c>
      <c r="H67" s="87">
        <f t="shared" si="1"/>
        <v>9.0993599999999994E-2</v>
      </c>
      <c r="I67" s="80">
        <v>250</v>
      </c>
    </row>
    <row r="68" spans="1:9" s="14" customFormat="1" x14ac:dyDescent="0.25">
      <c r="A68" s="84" t="s">
        <v>75</v>
      </c>
      <c r="B68" s="105" t="s">
        <v>74</v>
      </c>
      <c r="C68" s="102">
        <v>60.608999999999995</v>
      </c>
      <c r="D68" s="92">
        <v>72.730799999999988</v>
      </c>
      <c r="E68" s="78"/>
      <c r="F68" s="79"/>
      <c r="G68" s="86">
        <f t="shared" si="0"/>
        <v>60.608999999999995</v>
      </c>
      <c r="H68" s="87">
        <f t="shared" si="1"/>
        <v>72.730799999999988</v>
      </c>
      <c r="I68" s="80">
        <v>1</v>
      </c>
    </row>
    <row r="69" spans="1:9" s="14" customFormat="1" ht="22.5" x14ac:dyDescent="0.25">
      <c r="A69" s="84" t="s">
        <v>369</v>
      </c>
      <c r="B69" s="105" t="s">
        <v>370</v>
      </c>
      <c r="C69" s="102">
        <v>335.70799999999997</v>
      </c>
      <c r="D69" s="92">
        <v>402.84959999999995</v>
      </c>
      <c r="E69" s="78"/>
      <c r="F69" s="79"/>
      <c r="G69" s="86">
        <f t="shared" si="0"/>
        <v>16.785399999999999</v>
      </c>
      <c r="H69" s="87">
        <f t="shared" si="1"/>
        <v>20.142479999999999</v>
      </c>
      <c r="I69" s="80">
        <v>20</v>
      </c>
    </row>
    <row r="70" spans="1:9" s="14" customFormat="1" x14ac:dyDescent="0.25">
      <c r="A70" s="84" t="s">
        <v>231</v>
      </c>
      <c r="B70" s="105" t="s">
        <v>76</v>
      </c>
      <c r="C70" s="102">
        <v>18.583199999999998</v>
      </c>
      <c r="D70" s="92">
        <v>22.299839999999996</v>
      </c>
      <c r="E70" s="78"/>
      <c r="F70" s="79"/>
      <c r="G70" s="86">
        <f t="shared" si="0"/>
        <v>7.4332799999999991E-2</v>
      </c>
      <c r="H70" s="87">
        <f t="shared" si="1"/>
        <v>8.9199359999999991E-2</v>
      </c>
      <c r="I70" s="80">
        <v>250</v>
      </c>
    </row>
    <row r="71" spans="1:9" s="14" customFormat="1" x14ac:dyDescent="0.25">
      <c r="A71" s="84" t="s">
        <v>77</v>
      </c>
      <c r="B71" s="105" t="s">
        <v>76</v>
      </c>
      <c r="C71" s="102">
        <v>81.915599999999998</v>
      </c>
      <c r="D71" s="92">
        <v>98.298719999999989</v>
      </c>
      <c r="E71" s="78"/>
      <c r="F71" s="79"/>
      <c r="G71" s="86">
        <f t="shared" si="0"/>
        <v>81.915599999999998</v>
      </c>
      <c r="H71" s="87">
        <f t="shared" si="1"/>
        <v>98.298719999999989</v>
      </c>
      <c r="I71" s="80">
        <v>1</v>
      </c>
    </row>
    <row r="72" spans="1:9" s="14" customFormat="1" x14ac:dyDescent="0.25">
      <c r="A72" s="84" t="s">
        <v>232</v>
      </c>
      <c r="B72" s="105" t="s">
        <v>318</v>
      </c>
      <c r="C72" s="102">
        <v>26.099249999999998</v>
      </c>
      <c r="D72" s="92">
        <v>31.319099999999995</v>
      </c>
      <c r="E72" s="78"/>
      <c r="F72" s="79"/>
      <c r="G72" s="86">
        <f t="shared" si="0"/>
        <v>26.099249999999998</v>
      </c>
      <c r="H72" s="87">
        <f t="shared" si="1"/>
        <v>31.319099999999995</v>
      </c>
      <c r="I72" s="80">
        <v>1</v>
      </c>
    </row>
    <row r="73" spans="1:9" s="14" customFormat="1" x14ac:dyDescent="0.25">
      <c r="A73" s="84" t="s">
        <v>78</v>
      </c>
      <c r="B73" s="105" t="s">
        <v>79</v>
      </c>
      <c r="C73" s="102">
        <v>120.77299999999998</v>
      </c>
      <c r="D73" s="92">
        <v>144.92759999999998</v>
      </c>
      <c r="E73" s="78"/>
      <c r="F73" s="79"/>
      <c r="G73" s="86">
        <f t="shared" si="0"/>
        <v>12.077299999999997</v>
      </c>
      <c r="H73" s="87">
        <f t="shared" si="1"/>
        <v>14.492759999999997</v>
      </c>
      <c r="I73" s="80">
        <v>10</v>
      </c>
    </row>
    <row r="74" spans="1:9" s="14" customFormat="1" x14ac:dyDescent="0.25">
      <c r="A74" s="84" t="s">
        <v>233</v>
      </c>
      <c r="B74" s="105" t="s">
        <v>80</v>
      </c>
      <c r="C74" s="102">
        <v>15.1478</v>
      </c>
      <c r="D74" s="92">
        <v>18.17736</v>
      </c>
      <c r="E74" s="78"/>
      <c r="F74" s="79"/>
      <c r="G74" s="86">
        <f t="shared" si="0"/>
        <v>15.1478</v>
      </c>
      <c r="H74" s="87">
        <f t="shared" si="1"/>
        <v>18.17736</v>
      </c>
      <c r="I74" s="80">
        <v>1</v>
      </c>
    </row>
    <row r="75" spans="1:9" s="14" customFormat="1" x14ac:dyDescent="0.25">
      <c r="A75" s="84" t="s">
        <v>81</v>
      </c>
      <c r="B75" s="105" t="s">
        <v>80</v>
      </c>
      <c r="C75" s="102">
        <v>83.517600000000002</v>
      </c>
      <c r="D75" s="92">
        <v>100.22112</v>
      </c>
      <c r="E75" s="78"/>
      <c r="F75" s="79"/>
      <c r="G75" s="86">
        <f t="shared" si="0"/>
        <v>8.3517600000000005</v>
      </c>
      <c r="H75" s="87">
        <f t="shared" si="1"/>
        <v>10.022112</v>
      </c>
      <c r="I75" s="80">
        <v>10</v>
      </c>
    </row>
    <row r="76" spans="1:9" s="14" customFormat="1" x14ac:dyDescent="0.25">
      <c r="A76" s="84" t="s">
        <v>371</v>
      </c>
      <c r="B76" s="105" t="s">
        <v>372</v>
      </c>
      <c r="C76" s="102">
        <v>51.12</v>
      </c>
      <c r="D76" s="92">
        <v>61.34</v>
      </c>
      <c r="E76" s="78"/>
      <c r="F76" s="79"/>
      <c r="G76" s="86">
        <f t="shared" si="0"/>
        <v>51.12</v>
      </c>
      <c r="H76" s="87">
        <f t="shared" si="1"/>
        <v>61.343999999999994</v>
      </c>
      <c r="I76" s="80">
        <v>1</v>
      </c>
    </row>
    <row r="77" spans="1:9" s="14" customFormat="1" x14ac:dyDescent="0.25">
      <c r="A77" s="84" t="s">
        <v>234</v>
      </c>
      <c r="B77" s="105" t="s">
        <v>319</v>
      </c>
      <c r="C77" s="102">
        <v>36.743649999999995</v>
      </c>
      <c r="D77" s="92">
        <v>44.092379999999991</v>
      </c>
      <c r="E77" s="78"/>
      <c r="F77" s="79"/>
      <c r="G77" s="86">
        <f t="shared" si="0"/>
        <v>36.743649999999995</v>
      </c>
      <c r="H77" s="87">
        <f t="shared" si="1"/>
        <v>44.092379999999991</v>
      </c>
      <c r="I77" s="80">
        <v>1</v>
      </c>
    </row>
    <row r="78" spans="1:9" s="14" customFormat="1" x14ac:dyDescent="0.25">
      <c r="A78" s="84" t="s">
        <v>82</v>
      </c>
      <c r="B78" s="105" t="s">
        <v>83</v>
      </c>
      <c r="C78" s="102">
        <v>86.997500000000002</v>
      </c>
      <c r="D78" s="92">
        <v>104.39700000000001</v>
      </c>
      <c r="E78" s="78"/>
      <c r="F78" s="79"/>
      <c r="G78" s="86">
        <f t="shared" si="0"/>
        <v>8.6997499999999999</v>
      </c>
      <c r="H78" s="87">
        <f t="shared" si="1"/>
        <v>10.4397</v>
      </c>
      <c r="I78" s="80">
        <v>10</v>
      </c>
    </row>
    <row r="79" spans="1:9" s="14" customFormat="1" x14ac:dyDescent="0.25">
      <c r="A79" s="84" t="s">
        <v>84</v>
      </c>
      <c r="B79" s="105" t="s">
        <v>85</v>
      </c>
      <c r="C79" s="102">
        <v>127.93749999999999</v>
      </c>
      <c r="D79" s="92">
        <v>153.52499999999998</v>
      </c>
      <c r="E79" s="78"/>
      <c r="F79" s="79"/>
      <c r="G79" s="86">
        <f t="shared" si="0"/>
        <v>12.793749999999999</v>
      </c>
      <c r="H79" s="87">
        <f t="shared" si="1"/>
        <v>15.352499999999999</v>
      </c>
      <c r="I79" s="80">
        <v>10</v>
      </c>
    </row>
    <row r="80" spans="1:9" s="14" customFormat="1" x14ac:dyDescent="0.25">
      <c r="A80" s="84" t="s">
        <v>86</v>
      </c>
      <c r="B80" s="105" t="s">
        <v>87</v>
      </c>
      <c r="C80" s="102">
        <v>271.22749999999996</v>
      </c>
      <c r="D80" s="92">
        <v>325.47299999999996</v>
      </c>
      <c r="E80" s="78"/>
      <c r="F80" s="79"/>
      <c r="G80" s="86">
        <f t="shared" si="0"/>
        <v>27.122749999999996</v>
      </c>
      <c r="H80" s="87">
        <f t="shared" si="1"/>
        <v>32.547299999999993</v>
      </c>
      <c r="I80" s="80">
        <v>10</v>
      </c>
    </row>
    <row r="81" spans="1:9" s="14" customFormat="1" x14ac:dyDescent="0.25">
      <c r="A81" s="84" t="s">
        <v>88</v>
      </c>
      <c r="B81" s="105" t="s">
        <v>89</v>
      </c>
      <c r="C81" s="102">
        <v>132.54324999999997</v>
      </c>
      <c r="D81" s="92">
        <v>159.05189999999996</v>
      </c>
      <c r="E81" s="78"/>
      <c r="F81" s="79"/>
      <c r="G81" s="86">
        <f t="shared" si="0"/>
        <v>132.54324999999997</v>
      </c>
      <c r="H81" s="87">
        <f t="shared" si="1"/>
        <v>159.05189999999996</v>
      </c>
      <c r="I81" s="80">
        <v>1</v>
      </c>
    </row>
    <row r="82" spans="1:9" s="14" customFormat="1" x14ac:dyDescent="0.25">
      <c r="A82" s="84" t="s">
        <v>235</v>
      </c>
      <c r="B82" s="105" t="s">
        <v>320</v>
      </c>
      <c r="C82" s="102">
        <v>371.78637499999996</v>
      </c>
      <c r="D82" s="92">
        <v>446.14364999999992</v>
      </c>
      <c r="E82" s="78"/>
      <c r="F82" s="79"/>
      <c r="G82" s="86">
        <f t="shared" si="0"/>
        <v>74.357274999999987</v>
      </c>
      <c r="H82" s="87">
        <f t="shared" si="1"/>
        <v>89.228729999999985</v>
      </c>
      <c r="I82" s="80">
        <v>5</v>
      </c>
    </row>
    <row r="83" spans="1:9" s="14" customFormat="1" x14ac:dyDescent="0.25">
      <c r="A83" s="84" t="s">
        <v>236</v>
      </c>
      <c r="B83" s="105" t="s">
        <v>321</v>
      </c>
      <c r="C83" s="102">
        <v>478.48624999999993</v>
      </c>
      <c r="D83" s="92">
        <v>574.18349999999987</v>
      </c>
      <c r="E83" s="78"/>
      <c r="F83" s="79"/>
      <c r="G83" s="86">
        <f t="shared" si="0"/>
        <v>38.278899999999993</v>
      </c>
      <c r="H83" s="87">
        <f t="shared" si="1"/>
        <v>45.934679999999993</v>
      </c>
      <c r="I83" s="80">
        <v>12.5</v>
      </c>
    </row>
    <row r="84" spans="1:9" s="14" customFormat="1" x14ac:dyDescent="0.25">
      <c r="A84" s="84" t="s">
        <v>237</v>
      </c>
      <c r="B84" s="105" t="s">
        <v>322</v>
      </c>
      <c r="C84" s="102">
        <v>310.17167499999994</v>
      </c>
      <c r="D84" s="92">
        <v>372.20600999999994</v>
      </c>
      <c r="E84" s="78"/>
      <c r="F84" s="79"/>
      <c r="G84" s="86">
        <f t="shared" si="0"/>
        <v>28.197424999999996</v>
      </c>
      <c r="H84" s="87">
        <f t="shared" si="1"/>
        <v>33.836909999999996</v>
      </c>
      <c r="I84" s="80">
        <v>11</v>
      </c>
    </row>
    <row r="85" spans="1:9" s="14" customFormat="1" x14ac:dyDescent="0.25">
      <c r="A85" s="84" t="s">
        <v>238</v>
      </c>
      <c r="B85" s="105" t="s">
        <v>323</v>
      </c>
      <c r="C85" s="102">
        <v>323.42599999999999</v>
      </c>
      <c r="D85" s="92">
        <v>388.1112</v>
      </c>
      <c r="E85" s="78"/>
      <c r="F85" s="79"/>
      <c r="G85" s="86">
        <f t="shared" si="0"/>
        <v>20.214124999999999</v>
      </c>
      <c r="H85" s="87">
        <f t="shared" si="1"/>
        <v>24.25695</v>
      </c>
      <c r="I85" s="80">
        <v>16</v>
      </c>
    </row>
    <row r="86" spans="1:9" s="14" customFormat="1" x14ac:dyDescent="0.25">
      <c r="A86" s="84" t="s">
        <v>239</v>
      </c>
      <c r="B86" s="105"/>
      <c r="C86" s="102">
        <v>23.028749999999995</v>
      </c>
      <c r="D86" s="92">
        <v>27.634499999999992</v>
      </c>
      <c r="E86" s="78"/>
      <c r="F86" s="79"/>
      <c r="G86" s="86">
        <f t="shared" si="0"/>
        <v>4.6057499999999987</v>
      </c>
      <c r="H86" s="87">
        <f t="shared" si="1"/>
        <v>5.5268999999999986</v>
      </c>
      <c r="I86" s="80">
        <v>5</v>
      </c>
    </row>
    <row r="87" spans="1:9" s="14" customFormat="1" x14ac:dyDescent="0.25">
      <c r="A87" s="84" t="s">
        <v>240</v>
      </c>
      <c r="B87" s="105"/>
      <c r="C87" s="102">
        <v>44.0105</v>
      </c>
      <c r="D87" s="92">
        <v>52.812599999999996</v>
      </c>
      <c r="E87" s="78"/>
      <c r="F87" s="79"/>
      <c r="G87" s="86">
        <f t="shared" si="0"/>
        <v>4.4010499999999997</v>
      </c>
      <c r="H87" s="87">
        <f t="shared" ref="H87:H156" si="2">G87*1.2</f>
        <v>5.2812599999999996</v>
      </c>
      <c r="I87" s="80">
        <v>10</v>
      </c>
    </row>
    <row r="88" spans="1:9" s="14" customFormat="1" x14ac:dyDescent="0.25">
      <c r="A88" s="84" t="s">
        <v>241</v>
      </c>
      <c r="B88" s="105"/>
      <c r="C88" s="102">
        <v>104.90874999999998</v>
      </c>
      <c r="D88" s="92">
        <v>125.89049999999997</v>
      </c>
      <c r="E88" s="78"/>
      <c r="F88" s="79"/>
      <c r="G88" s="86">
        <f t="shared" ref="G88:G158" si="3">C88/I88</f>
        <v>4.1963499999999989</v>
      </c>
      <c r="H88" s="87">
        <f t="shared" si="2"/>
        <v>5.0356199999999989</v>
      </c>
      <c r="I88" s="80">
        <v>25</v>
      </c>
    </row>
    <row r="89" spans="1:9" s="14" customFormat="1" x14ac:dyDescent="0.25">
      <c r="A89" s="84" t="s">
        <v>373</v>
      </c>
      <c r="B89" s="105" t="s">
        <v>374</v>
      </c>
      <c r="C89" s="102">
        <v>148.63999999999999</v>
      </c>
      <c r="D89" s="92">
        <f>C89*1.2</f>
        <v>178.36799999999997</v>
      </c>
      <c r="E89" s="78"/>
      <c r="F89" s="79"/>
      <c r="G89" s="86">
        <f t="shared" si="3"/>
        <v>148.63999999999999</v>
      </c>
      <c r="H89" s="87">
        <f t="shared" si="2"/>
        <v>178.36799999999997</v>
      </c>
      <c r="I89" s="80">
        <v>1</v>
      </c>
    </row>
    <row r="90" spans="1:9" s="14" customFormat="1" x14ac:dyDescent="0.25">
      <c r="A90" s="84" t="s">
        <v>242</v>
      </c>
      <c r="B90" s="105" t="s">
        <v>90</v>
      </c>
      <c r="C90" s="102">
        <v>62.842899999999993</v>
      </c>
      <c r="D90" s="92">
        <v>75.411479999999983</v>
      </c>
      <c r="E90" s="78"/>
      <c r="F90" s="79"/>
      <c r="G90" s="86">
        <f t="shared" si="3"/>
        <v>0.6284289999999999</v>
      </c>
      <c r="H90" s="87">
        <f t="shared" si="2"/>
        <v>0.75411479999999986</v>
      </c>
      <c r="I90" s="80">
        <v>100</v>
      </c>
    </row>
    <row r="91" spans="1:9" s="14" customFormat="1" x14ac:dyDescent="0.25">
      <c r="A91" s="84" t="s">
        <v>91</v>
      </c>
      <c r="B91" s="105" t="s">
        <v>90</v>
      </c>
      <c r="C91" s="102">
        <v>460.57499999999999</v>
      </c>
      <c r="D91" s="92">
        <v>552.68999999999994</v>
      </c>
      <c r="E91" s="78"/>
      <c r="F91" s="79"/>
      <c r="G91" s="86">
        <f t="shared" si="3"/>
        <v>0.61409999999999998</v>
      </c>
      <c r="H91" s="87">
        <f t="shared" si="2"/>
        <v>0.73691999999999991</v>
      </c>
      <c r="I91" s="80">
        <v>750</v>
      </c>
    </row>
    <row r="92" spans="1:9" s="14" customFormat="1" x14ac:dyDescent="0.25">
      <c r="A92" s="84" t="s">
        <v>243</v>
      </c>
      <c r="B92" s="105" t="s">
        <v>324</v>
      </c>
      <c r="C92" s="102">
        <v>124.856765</v>
      </c>
      <c r="D92" s="92">
        <v>149.82811799999999</v>
      </c>
      <c r="E92" s="78"/>
      <c r="F92" s="79"/>
      <c r="G92" s="86">
        <f t="shared" si="3"/>
        <v>113.50614999999999</v>
      </c>
      <c r="H92" s="87">
        <f t="shared" si="2"/>
        <v>136.20737999999997</v>
      </c>
      <c r="I92" s="80">
        <v>1.1000000000000001</v>
      </c>
    </row>
    <row r="93" spans="1:9" s="14" customFormat="1" x14ac:dyDescent="0.25">
      <c r="A93" s="84" t="s">
        <v>92</v>
      </c>
      <c r="B93" s="105" t="s">
        <v>93</v>
      </c>
      <c r="C93" s="102">
        <v>195.94907499999999</v>
      </c>
      <c r="D93" s="92">
        <v>235.13888999999998</v>
      </c>
      <c r="E93" s="92"/>
      <c r="F93" s="79"/>
      <c r="G93" s="86">
        <f t="shared" si="3"/>
        <v>195.94907499999999</v>
      </c>
      <c r="H93" s="87">
        <f t="shared" si="2"/>
        <v>235.13888999999998</v>
      </c>
      <c r="I93" s="80">
        <v>1</v>
      </c>
    </row>
    <row r="94" spans="1:9" s="14" customFormat="1" x14ac:dyDescent="0.25">
      <c r="A94" s="84" t="s">
        <v>244</v>
      </c>
      <c r="B94" s="105" t="s">
        <v>353</v>
      </c>
      <c r="C94" s="102">
        <v>137.149</v>
      </c>
      <c r="D94" s="92">
        <v>164.5788</v>
      </c>
      <c r="E94" s="78"/>
      <c r="F94" s="79"/>
      <c r="G94" s="86">
        <f t="shared" si="3"/>
        <v>27.4298</v>
      </c>
      <c r="H94" s="87">
        <f t="shared" si="2"/>
        <v>32.915759999999999</v>
      </c>
      <c r="I94" s="80">
        <v>5</v>
      </c>
    </row>
    <row r="95" spans="1:9" s="14" customFormat="1" x14ac:dyDescent="0.25">
      <c r="A95" s="84" t="s">
        <v>94</v>
      </c>
      <c r="B95" s="105" t="s">
        <v>95</v>
      </c>
      <c r="C95" s="102">
        <v>114.63200000000001</v>
      </c>
      <c r="D95" s="92">
        <v>137.55840000000001</v>
      </c>
      <c r="E95" s="78"/>
      <c r="F95" s="79"/>
      <c r="G95" s="86">
        <f t="shared" si="3"/>
        <v>22.926400000000001</v>
      </c>
      <c r="H95" s="87">
        <f t="shared" si="2"/>
        <v>27.511680000000002</v>
      </c>
      <c r="I95" s="80">
        <v>5</v>
      </c>
    </row>
    <row r="96" spans="1:9" s="14" customFormat="1" x14ac:dyDescent="0.25">
      <c r="A96" s="84" t="s">
        <v>245</v>
      </c>
      <c r="B96" s="105" t="s">
        <v>95</v>
      </c>
      <c r="C96" s="102">
        <v>336.98737499999999</v>
      </c>
      <c r="D96" s="92">
        <v>404.38484999999997</v>
      </c>
      <c r="E96" s="78"/>
      <c r="F96" s="79"/>
      <c r="G96" s="86">
        <f t="shared" si="3"/>
        <v>22.465824999999999</v>
      </c>
      <c r="H96" s="87">
        <f t="shared" si="2"/>
        <v>26.958989999999996</v>
      </c>
      <c r="I96" s="80">
        <v>15</v>
      </c>
    </row>
    <row r="97" spans="1:9" s="14" customFormat="1" x14ac:dyDescent="0.25">
      <c r="A97" s="84" t="s">
        <v>246</v>
      </c>
      <c r="B97" s="105" t="s">
        <v>96</v>
      </c>
      <c r="C97" s="102">
        <v>27.73685</v>
      </c>
      <c r="D97" s="92">
        <v>33.284219999999998</v>
      </c>
      <c r="E97" s="78"/>
      <c r="F97" s="79"/>
      <c r="G97" s="86">
        <f t="shared" si="3"/>
        <v>27.73685</v>
      </c>
      <c r="H97" s="87">
        <f t="shared" si="2"/>
        <v>33.284219999999998</v>
      </c>
      <c r="I97" s="80">
        <v>1</v>
      </c>
    </row>
    <row r="98" spans="1:9" s="14" customFormat="1" x14ac:dyDescent="0.25">
      <c r="A98" s="84" t="s">
        <v>97</v>
      </c>
      <c r="B98" s="105" t="s">
        <v>96</v>
      </c>
      <c r="C98" s="102">
        <v>125.37875</v>
      </c>
      <c r="D98" s="92">
        <v>150.4545</v>
      </c>
      <c r="E98" s="78"/>
      <c r="F98" s="79"/>
      <c r="G98" s="86">
        <f t="shared" si="3"/>
        <v>25.075749999999999</v>
      </c>
      <c r="H98" s="87">
        <f t="shared" si="2"/>
        <v>30.090899999999998</v>
      </c>
      <c r="I98" s="80">
        <v>5</v>
      </c>
    </row>
    <row r="99" spans="1:9" s="14" customFormat="1" x14ac:dyDescent="0.25">
      <c r="A99" s="84" t="s">
        <v>247</v>
      </c>
      <c r="B99" s="105" t="s">
        <v>96</v>
      </c>
      <c r="C99" s="102">
        <v>489.233</v>
      </c>
      <c r="D99" s="92">
        <v>587.07960000000003</v>
      </c>
      <c r="E99" s="78"/>
      <c r="F99" s="79"/>
      <c r="G99" s="86">
        <f t="shared" si="3"/>
        <v>24.461649999999999</v>
      </c>
      <c r="H99" s="87">
        <f t="shared" si="2"/>
        <v>29.353979999999996</v>
      </c>
      <c r="I99" s="80">
        <v>20</v>
      </c>
    </row>
    <row r="100" spans="1:9" s="14" customFormat="1" x14ac:dyDescent="0.25">
      <c r="A100" s="84" t="s">
        <v>98</v>
      </c>
      <c r="B100" s="105" t="s">
        <v>99</v>
      </c>
      <c r="C100" s="102">
        <v>59.362999999999992</v>
      </c>
      <c r="D100" s="92">
        <v>71.235599999999991</v>
      </c>
      <c r="E100" s="78"/>
      <c r="F100" s="79"/>
      <c r="G100" s="86">
        <f t="shared" si="3"/>
        <v>11.872599999999998</v>
      </c>
      <c r="H100" s="87">
        <f t="shared" si="2"/>
        <v>14.247119999999997</v>
      </c>
      <c r="I100" s="80">
        <v>5</v>
      </c>
    </row>
    <row r="101" spans="1:9" s="14" customFormat="1" x14ac:dyDescent="0.25">
      <c r="A101" s="84" t="s">
        <v>100</v>
      </c>
      <c r="B101" s="105" t="s">
        <v>101</v>
      </c>
      <c r="C101" s="102">
        <v>130.49625</v>
      </c>
      <c r="D101" s="92">
        <v>156.59549999999999</v>
      </c>
      <c r="E101" s="78"/>
      <c r="F101" s="79"/>
      <c r="G101" s="86">
        <f t="shared" si="3"/>
        <v>26.099250000000001</v>
      </c>
      <c r="H101" s="87">
        <f t="shared" si="2"/>
        <v>31.319099999999999</v>
      </c>
      <c r="I101" s="80">
        <v>5</v>
      </c>
    </row>
    <row r="102" spans="1:9" s="14" customFormat="1" x14ac:dyDescent="0.25">
      <c r="A102" s="84" t="s">
        <v>102</v>
      </c>
      <c r="B102" s="105" t="s">
        <v>103</v>
      </c>
      <c r="C102" s="102">
        <v>350.54874999999998</v>
      </c>
      <c r="D102" s="92">
        <v>420.65849999999995</v>
      </c>
      <c r="E102" s="78"/>
      <c r="F102" s="79"/>
      <c r="G102" s="86">
        <f t="shared" si="3"/>
        <v>35.054874999999996</v>
      </c>
      <c r="H102" s="87">
        <f t="shared" si="2"/>
        <v>42.06584999999999</v>
      </c>
      <c r="I102" s="80">
        <v>10</v>
      </c>
    </row>
    <row r="103" spans="1:9" s="14" customFormat="1" x14ac:dyDescent="0.25">
      <c r="A103" s="84" t="s">
        <v>248</v>
      </c>
      <c r="B103" s="105" t="s">
        <v>325</v>
      </c>
      <c r="C103" s="102">
        <v>47.592749999999995</v>
      </c>
      <c r="D103" s="92">
        <v>57.111299999999993</v>
      </c>
      <c r="E103" s="78"/>
      <c r="F103" s="79"/>
      <c r="G103" s="86">
        <f t="shared" si="3"/>
        <v>0.47592749999999995</v>
      </c>
      <c r="H103" s="87">
        <f t="shared" si="2"/>
        <v>0.57111299999999987</v>
      </c>
      <c r="I103" s="80">
        <v>100</v>
      </c>
    </row>
    <row r="104" spans="1:9" s="14" customFormat="1" x14ac:dyDescent="0.25">
      <c r="A104" s="84" t="s">
        <v>249</v>
      </c>
      <c r="B104" s="105" t="s">
        <v>325</v>
      </c>
      <c r="C104" s="102">
        <v>270.86927499999996</v>
      </c>
      <c r="D104" s="92">
        <v>325.04312999999996</v>
      </c>
      <c r="E104" s="78"/>
      <c r="F104" s="79"/>
      <c r="G104" s="86">
        <f t="shared" si="3"/>
        <v>0.45144879166666657</v>
      </c>
      <c r="H104" s="87">
        <f t="shared" si="2"/>
        <v>0.54173854999999982</v>
      </c>
      <c r="I104" s="80">
        <v>600</v>
      </c>
    </row>
    <row r="105" spans="1:9" s="14" customFormat="1" x14ac:dyDescent="0.25">
      <c r="A105" s="84" t="s">
        <v>104</v>
      </c>
      <c r="B105" s="105" t="s">
        <v>105</v>
      </c>
      <c r="C105" s="102">
        <v>92.626750000000001</v>
      </c>
      <c r="D105" s="92">
        <v>111.1521</v>
      </c>
      <c r="E105" s="78"/>
      <c r="F105" s="79"/>
      <c r="G105" s="86">
        <f t="shared" si="3"/>
        <v>2.0583722222222223</v>
      </c>
      <c r="H105" s="87">
        <f t="shared" si="2"/>
        <v>2.4700466666666667</v>
      </c>
      <c r="I105" s="80">
        <v>45</v>
      </c>
    </row>
    <row r="106" spans="1:9" s="14" customFormat="1" x14ac:dyDescent="0.25">
      <c r="A106" s="84" t="s">
        <v>106</v>
      </c>
      <c r="B106" s="105" t="s">
        <v>105</v>
      </c>
      <c r="C106" s="102">
        <v>176.50257500000001</v>
      </c>
      <c r="D106" s="92">
        <v>211.80309</v>
      </c>
      <c r="E106" s="78"/>
      <c r="F106" s="79"/>
      <c r="G106" s="86">
        <f t="shared" si="3"/>
        <v>1.9611397222222222</v>
      </c>
      <c r="H106" s="87">
        <f t="shared" si="2"/>
        <v>2.3533676666666667</v>
      </c>
      <c r="I106" s="80">
        <v>90</v>
      </c>
    </row>
    <row r="107" spans="1:9" s="14" customFormat="1" x14ac:dyDescent="0.25">
      <c r="A107" s="84" t="s">
        <v>107</v>
      </c>
      <c r="B107" s="105"/>
      <c r="C107" s="102">
        <v>131.26387499999998</v>
      </c>
      <c r="D107" s="92">
        <v>157.51664999999997</v>
      </c>
      <c r="E107" s="78"/>
      <c r="F107" s="79"/>
      <c r="G107" s="86">
        <f t="shared" si="3"/>
        <v>26.252774999999996</v>
      </c>
      <c r="H107" s="87">
        <f t="shared" si="2"/>
        <v>31.503329999999995</v>
      </c>
      <c r="I107" s="80">
        <v>5</v>
      </c>
    </row>
    <row r="108" spans="1:9" s="14" customFormat="1" x14ac:dyDescent="0.25">
      <c r="A108" s="84" t="s">
        <v>250</v>
      </c>
      <c r="B108" s="105" t="s">
        <v>326</v>
      </c>
      <c r="C108" s="102">
        <v>40.735299999999995</v>
      </c>
      <c r="D108" s="92">
        <v>48.882359999999991</v>
      </c>
      <c r="E108" s="78"/>
      <c r="F108" s="79"/>
      <c r="G108" s="86">
        <f t="shared" si="3"/>
        <v>0.40735299999999997</v>
      </c>
      <c r="H108" s="87">
        <f t="shared" si="2"/>
        <v>0.48882359999999991</v>
      </c>
      <c r="I108" s="80">
        <v>100</v>
      </c>
    </row>
    <row r="109" spans="1:9" s="14" customFormat="1" x14ac:dyDescent="0.25">
      <c r="A109" s="84" t="s">
        <v>251</v>
      </c>
      <c r="B109" s="105" t="s">
        <v>326</v>
      </c>
      <c r="C109" s="102">
        <v>189.85924999999997</v>
      </c>
      <c r="D109" s="92">
        <v>227.83109999999996</v>
      </c>
      <c r="E109" s="78"/>
      <c r="F109" s="79"/>
      <c r="G109" s="86">
        <f t="shared" si="3"/>
        <v>379.71849999999995</v>
      </c>
      <c r="H109" s="87">
        <f t="shared" si="2"/>
        <v>455.66219999999993</v>
      </c>
      <c r="I109" s="80">
        <v>0.5</v>
      </c>
    </row>
    <row r="110" spans="1:9" s="14" customFormat="1" x14ac:dyDescent="0.25">
      <c r="A110" s="84" t="s">
        <v>252</v>
      </c>
      <c r="B110" s="105" t="s">
        <v>327</v>
      </c>
      <c r="C110" s="102">
        <v>198.91722499999997</v>
      </c>
      <c r="D110" s="92">
        <v>238.70066999999995</v>
      </c>
      <c r="E110" s="78"/>
      <c r="F110" s="79"/>
      <c r="G110" s="86">
        <f t="shared" si="3"/>
        <v>198.91722499999997</v>
      </c>
      <c r="H110" s="87">
        <f t="shared" si="2"/>
        <v>238.70066999999995</v>
      </c>
      <c r="I110" s="80">
        <v>1</v>
      </c>
    </row>
    <row r="111" spans="1:9" s="14" customFormat="1" x14ac:dyDescent="0.25">
      <c r="A111" s="84" t="s">
        <v>253</v>
      </c>
      <c r="B111" s="105" t="s">
        <v>327</v>
      </c>
      <c r="C111" s="102">
        <v>971.30149999999992</v>
      </c>
      <c r="D111" s="92">
        <v>1165.5617999999999</v>
      </c>
      <c r="E111" s="78"/>
      <c r="F111" s="79"/>
      <c r="G111" s="86">
        <f t="shared" si="3"/>
        <v>194.26029999999997</v>
      </c>
      <c r="H111" s="87">
        <f t="shared" si="2"/>
        <v>233.11235999999997</v>
      </c>
      <c r="I111" s="80">
        <v>5</v>
      </c>
    </row>
    <row r="112" spans="1:9" s="14" customFormat="1" x14ac:dyDescent="0.25">
      <c r="A112" s="84" t="s">
        <v>375</v>
      </c>
      <c r="B112" s="105" t="s">
        <v>376</v>
      </c>
      <c r="C112" s="102">
        <v>275.57737499999996</v>
      </c>
      <c r="D112" s="92">
        <v>330.69284999999996</v>
      </c>
      <c r="E112" s="78"/>
      <c r="F112" s="79"/>
      <c r="G112" s="86">
        <f t="shared" si="3"/>
        <v>55.115474999999989</v>
      </c>
      <c r="H112" s="87">
        <f t="shared" si="2"/>
        <v>66.138569999999987</v>
      </c>
      <c r="I112" s="80">
        <v>5</v>
      </c>
    </row>
    <row r="113" spans="1:9" s="14" customFormat="1" x14ac:dyDescent="0.25">
      <c r="A113" s="84" t="s">
        <v>377</v>
      </c>
      <c r="B113" s="105" t="s">
        <v>376</v>
      </c>
      <c r="C113" s="102">
        <v>810.61199999999997</v>
      </c>
      <c r="D113" s="92">
        <v>972.73439999999994</v>
      </c>
      <c r="E113" s="78"/>
      <c r="F113" s="79"/>
      <c r="G113" s="86">
        <f t="shared" si="3"/>
        <v>54.040799999999997</v>
      </c>
      <c r="H113" s="87">
        <f t="shared" si="2"/>
        <v>64.848959999999991</v>
      </c>
      <c r="I113" s="80">
        <v>15</v>
      </c>
    </row>
    <row r="114" spans="1:9" s="14" customFormat="1" x14ac:dyDescent="0.25">
      <c r="A114" s="84" t="s">
        <v>108</v>
      </c>
      <c r="B114" s="105" t="s">
        <v>354</v>
      </c>
      <c r="C114" s="102">
        <v>134.07849999999999</v>
      </c>
      <c r="D114" s="92">
        <v>160.89419999999998</v>
      </c>
      <c r="E114" s="78"/>
      <c r="F114" s="79"/>
      <c r="G114" s="86">
        <f t="shared" si="3"/>
        <v>134.07849999999999</v>
      </c>
      <c r="H114" s="87">
        <f t="shared" si="2"/>
        <v>160.89419999999998</v>
      </c>
      <c r="I114" s="80">
        <v>1</v>
      </c>
    </row>
    <row r="115" spans="1:9" s="14" customFormat="1" x14ac:dyDescent="0.25">
      <c r="A115" s="84" t="s">
        <v>109</v>
      </c>
      <c r="B115" s="105" t="s">
        <v>354</v>
      </c>
      <c r="C115" s="102">
        <v>639.43162499999994</v>
      </c>
      <c r="D115" s="92">
        <v>767.31794999999988</v>
      </c>
      <c r="E115" s="78"/>
      <c r="F115" s="79"/>
      <c r="G115" s="86">
        <f t="shared" si="3"/>
        <v>127.88632499999999</v>
      </c>
      <c r="H115" s="87">
        <f t="shared" si="2"/>
        <v>153.46358999999998</v>
      </c>
      <c r="I115" s="80">
        <v>5</v>
      </c>
    </row>
    <row r="116" spans="1:9" s="14" customFormat="1" x14ac:dyDescent="0.25">
      <c r="A116" s="84" t="s">
        <v>254</v>
      </c>
      <c r="B116" s="105" t="s">
        <v>328</v>
      </c>
      <c r="C116" s="102">
        <v>35.4131</v>
      </c>
      <c r="D116" s="92">
        <v>42.495719999999999</v>
      </c>
      <c r="E116" s="78"/>
      <c r="F116" s="79"/>
      <c r="G116" s="86">
        <f t="shared" si="3"/>
        <v>35.4131</v>
      </c>
      <c r="H116" s="87">
        <f t="shared" si="2"/>
        <v>42.495719999999999</v>
      </c>
      <c r="I116" s="80">
        <v>1</v>
      </c>
    </row>
    <row r="117" spans="1:9" s="14" customFormat="1" x14ac:dyDescent="0.25">
      <c r="A117" s="84" t="s">
        <v>255</v>
      </c>
      <c r="B117" s="105" t="s">
        <v>328</v>
      </c>
      <c r="C117" s="102">
        <v>172.20387499999998</v>
      </c>
      <c r="D117" s="92">
        <v>206.64464999999998</v>
      </c>
      <c r="E117" s="78"/>
      <c r="F117" s="79"/>
      <c r="G117" s="86">
        <f t="shared" si="3"/>
        <v>34.440774999999995</v>
      </c>
      <c r="H117" s="87">
        <f t="shared" si="2"/>
        <v>41.328929999999993</v>
      </c>
      <c r="I117" s="80">
        <v>5</v>
      </c>
    </row>
    <row r="118" spans="1:9" s="14" customFormat="1" x14ac:dyDescent="0.25">
      <c r="A118" s="84" t="s">
        <v>110</v>
      </c>
      <c r="B118" s="105" t="s">
        <v>111</v>
      </c>
      <c r="C118" s="102">
        <v>40.5306</v>
      </c>
      <c r="D118" s="92">
        <v>48.636719999999997</v>
      </c>
      <c r="E118" s="78"/>
      <c r="F118" s="79"/>
      <c r="G118" s="86">
        <f t="shared" si="3"/>
        <v>0.810612</v>
      </c>
      <c r="H118" s="87">
        <f t="shared" si="2"/>
        <v>0.9727344</v>
      </c>
      <c r="I118" s="80">
        <v>50</v>
      </c>
    </row>
    <row r="119" spans="1:9" s="14" customFormat="1" x14ac:dyDescent="0.25">
      <c r="A119" s="84" t="s">
        <v>112</v>
      </c>
      <c r="B119" s="105" t="s">
        <v>111</v>
      </c>
      <c r="C119" s="102">
        <v>157.10724999999999</v>
      </c>
      <c r="D119" s="92">
        <v>188.52869999999999</v>
      </c>
      <c r="E119" s="78"/>
      <c r="F119" s="79"/>
      <c r="G119" s="86">
        <f t="shared" si="3"/>
        <v>0.78553624999999994</v>
      </c>
      <c r="H119" s="87">
        <f t="shared" si="2"/>
        <v>0.94264349999999986</v>
      </c>
      <c r="I119" s="80">
        <v>200</v>
      </c>
    </row>
    <row r="120" spans="1:9" s="14" customFormat="1" x14ac:dyDescent="0.25">
      <c r="A120" s="84" t="s">
        <v>113</v>
      </c>
      <c r="B120" s="105" t="s">
        <v>111</v>
      </c>
      <c r="C120" s="102">
        <v>366.92474999999996</v>
      </c>
      <c r="D120" s="92">
        <v>440.30969999999996</v>
      </c>
      <c r="E120" s="78"/>
      <c r="F120" s="79"/>
      <c r="G120" s="86">
        <f t="shared" si="3"/>
        <v>73.384949999999989</v>
      </c>
      <c r="H120" s="87">
        <f t="shared" si="2"/>
        <v>88.061939999999979</v>
      </c>
      <c r="I120" s="80">
        <v>5</v>
      </c>
    </row>
    <row r="121" spans="1:9" s="14" customFormat="1" x14ac:dyDescent="0.25">
      <c r="A121" s="84" t="s">
        <v>256</v>
      </c>
      <c r="B121" s="105" t="s">
        <v>329</v>
      </c>
      <c r="C121" s="102">
        <v>136.790775</v>
      </c>
      <c r="D121" s="92">
        <v>164.14892999999998</v>
      </c>
      <c r="E121" s="78"/>
      <c r="F121" s="79"/>
      <c r="G121" s="86">
        <f t="shared" si="3"/>
        <v>45.596924999999999</v>
      </c>
      <c r="H121" s="87">
        <f t="shared" si="2"/>
        <v>54.71631</v>
      </c>
      <c r="I121" s="80">
        <v>3</v>
      </c>
    </row>
    <row r="122" spans="1:9" s="14" customFormat="1" x14ac:dyDescent="0.25">
      <c r="A122" s="84" t="s">
        <v>114</v>
      </c>
      <c r="B122" s="105" t="s">
        <v>115</v>
      </c>
      <c r="C122" s="102">
        <v>58.85125</v>
      </c>
      <c r="D122" s="92">
        <v>70.621499999999997</v>
      </c>
      <c r="E122" s="78"/>
      <c r="F122" s="79"/>
      <c r="G122" s="86">
        <f t="shared" si="3"/>
        <v>2.35405</v>
      </c>
      <c r="H122" s="87">
        <f t="shared" si="2"/>
        <v>2.8248599999999997</v>
      </c>
      <c r="I122" s="80">
        <v>25</v>
      </c>
    </row>
    <row r="123" spans="1:9" s="14" customFormat="1" x14ac:dyDescent="0.25">
      <c r="A123" s="84" t="s">
        <v>378</v>
      </c>
      <c r="B123" s="105"/>
      <c r="C123" s="102">
        <v>88.27687499999999</v>
      </c>
      <c r="D123" s="92">
        <v>105.93224999999998</v>
      </c>
      <c r="E123" s="78"/>
      <c r="F123" s="79"/>
      <c r="G123" s="86">
        <f t="shared" si="3"/>
        <v>5.8851249999999995</v>
      </c>
      <c r="H123" s="87">
        <f t="shared" si="2"/>
        <v>7.062149999999999</v>
      </c>
      <c r="I123" s="80">
        <v>15</v>
      </c>
    </row>
    <row r="124" spans="1:9" s="14" customFormat="1" x14ac:dyDescent="0.25">
      <c r="A124" s="84" t="s">
        <v>257</v>
      </c>
      <c r="B124" s="105" t="s">
        <v>330</v>
      </c>
      <c r="C124" s="102">
        <v>94.325760000000002</v>
      </c>
      <c r="D124" s="92">
        <v>113.190912</v>
      </c>
      <c r="E124" s="78"/>
      <c r="F124" s="79"/>
      <c r="G124" s="86">
        <f t="shared" si="3"/>
        <v>19.651200000000003</v>
      </c>
      <c r="H124" s="87">
        <f t="shared" si="2"/>
        <v>23.581440000000004</v>
      </c>
      <c r="I124" s="80">
        <v>4.8</v>
      </c>
    </row>
    <row r="125" spans="1:9" s="14" customFormat="1" x14ac:dyDescent="0.25">
      <c r="A125" s="84" t="s">
        <v>258</v>
      </c>
      <c r="B125" s="105" t="s">
        <v>330</v>
      </c>
      <c r="C125" s="102">
        <v>225.98879999999997</v>
      </c>
      <c r="D125" s="92">
        <v>271.18655999999993</v>
      </c>
      <c r="E125" s="78"/>
      <c r="F125" s="79"/>
      <c r="G125" s="86">
        <f t="shared" si="3"/>
        <v>18.832399999999996</v>
      </c>
      <c r="H125" s="87">
        <f t="shared" si="2"/>
        <v>22.598879999999994</v>
      </c>
      <c r="I125" s="80">
        <v>12</v>
      </c>
    </row>
    <row r="126" spans="1:9" s="14" customFormat="1" x14ac:dyDescent="0.25">
      <c r="A126" s="84" t="s">
        <v>116</v>
      </c>
      <c r="B126" s="105" t="s">
        <v>117</v>
      </c>
      <c r="C126" s="102">
        <v>182.950625</v>
      </c>
      <c r="D126" s="92">
        <v>219.54075</v>
      </c>
      <c r="E126" s="78"/>
      <c r="F126" s="79"/>
      <c r="G126" s="86">
        <f t="shared" si="3"/>
        <v>36.590125</v>
      </c>
      <c r="H126" s="87">
        <f t="shared" si="2"/>
        <v>43.908149999999999</v>
      </c>
      <c r="I126" s="80">
        <v>5</v>
      </c>
    </row>
    <row r="127" spans="1:9" s="14" customFormat="1" x14ac:dyDescent="0.25">
      <c r="A127" s="84" t="s">
        <v>259</v>
      </c>
      <c r="B127" s="105" t="s">
        <v>331</v>
      </c>
      <c r="C127" s="102">
        <v>271.22749999999996</v>
      </c>
      <c r="D127" s="92">
        <v>325.47299999999996</v>
      </c>
      <c r="E127" s="78"/>
      <c r="F127" s="79"/>
      <c r="G127" s="86">
        <f t="shared" si="3"/>
        <v>27.122749999999996</v>
      </c>
      <c r="H127" s="87">
        <f t="shared" si="2"/>
        <v>32.547299999999993</v>
      </c>
      <c r="I127" s="80">
        <v>10</v>
      </c>
    </row>
    <row r="128" spans="1:9" s="14" customFormat="1" x14ac:dyDescent="0.25">
      <c r="A128" s="84" t="s">
        <v>260</v>
      </c>
      <c r="B128" s="105" t="s">
        <v>331</v>
      </c>
      <c r="C128" s="102">
        <v>530.17299999999989</v>
      </c>
      <c r="D128" s="92">
        <v>636.20759999999984</v>
      </c>
      <c r="E128" s="78"/>
      <c r="F128" s="79"/>
      <c r="G128" s="86">
        <f t="shared" si="3"/>
        <v>26.508649999999996</v>
      </c>
      <c r="H128" s="87">
        <f t="shared" si="2"/>
        <v>31.810379999999995</v>
      </c>
      <c r="I128" s="80">
        <v>20</v>
      </c>
    </row>
    <row r="129" spans="1:9" s="14" customFormat="1" x14ac:dyDescent="0.25">
      <c r="A129" s="84" t="s">
        <v>261</v>
      </c>
      <c r="B129" s="105" t="s">
        <v>332</v>
      </c>
      <c r="C129" s="102">
        <v>272.66039999999992</v>
      </c>
      <c r="D129" s="92">
        <v>327.19247999999988</v>
      </c>
      <c r="E129" s="78"/>
      <c r="F129" s="79"/>
      <c r="G129" s="86">
        <f t="shared" si="3"/>
        <v>18.177359999999997</v>
      </c>
      <c r="H129" s="87">
        <f t="shared" si="2"/>
        <v>21.812831999999997</v>
      </c>
      <c r="I129" s="80">
        <v>15</v>
      </c>
    </row>
    <row r="130" spans="1:9" s="14" customFormat="1" x14ac:dyDescent="0.25">
      <c r="A130" s="84" t="s">
        <v>262</v>
      </c>
      <c r="B130" s="105" t="s">
        <v>333</v>
      </c>
      <c r="C130" s="102">
        <v>220.66659999999996</v>
      </c>
      <c r="D130" s="92">
        <v>264.79991999999993</v>
      </c>
      <c r="E130" s="78"/>
      <c r="F130" s="79"/>
      <c r="G130" s="86">
        <f t="shared" si="3"/>
        <v>44.133319999999991</v>
      </c>
      <c r="H130" s="87">
        <f t="shared" si="2"/>
        <v>52.959983999999984</v>
      </c>
      <c r="I130" s="80">
        <v>5</v>
      </c>
    </row>
    <row r="131" spans="1:9" s="14" customFormat="1" x14ac:dyDescent="0.25">
      <c r="A131" s="84" t="s">
        <v>118</v>
      </c>
      <c r="B131" s="105"/>
      <c r="C131" s="102">
        <v>35.511000000000003</v>
      </c>
      <c r="D131" s="92">
        <v>42.613199999999999</v>
      </c>
      <c r="E131" s="78"/>
      <c r="F131" s="79"/>
      <c r="G131" s="86">
        <f t="shared" si="3"/>
        <v>3.5511000000000004</v>
      </c>
      <c r="H131" s="87">
        <f t="shared" si="2"/>
        <v>4.2613200000000004</v>
      </c>
      <c r="I131" s="80">
        <v>10</v>
      </c>
    </row>
    <row r="132" spans="1:9" s="14" customFormat="1" x14ac:dyDescent="0.25">
      <c r="A132" s="84" t="s">
        <v>379</v>
      </c>
      <c r="B132" s="105"/>
      <c r="C132" s="102">
        <v>70.488</v>
      </c>
      <c r="D132" s="92">
        <v>84.585599999999999</v>
      </c>
      <c r="E132" s="78"/>
      <c r="F132" s="79"/>
      <c r="G132" s="86">
        <f t="shared" si="3"/>
        <v>7.0488</v>
      </c>
      <c r="H132" s="87">
        <f t="shared" si="2"/>
        <v>8.4585600000000003</v>
      </c>
      <c r="I132" s="80">
        <v>10</v>
      </c>
    </row>
    <row r="133" spans="1:9" s="14" customFormat="1" x14ac:dyDescent="0.25">
      <c r="A133" s="84" t="s">
        <v>119</v>
      </c>
      <c r="B133" s="105"/>
      <c r="C133" s="102">
        <v>51.797999999999995</v>
      </c>
      <c r="D133" s="92">
        <v>62.157599999999988</v>
      </c>
      <c r="E133" s="78"/>
      <c r="F133" s="79"/>
      <c r="G133" s="86">
        <f t="shared" si="3"/>
        <v>5.1797999999999993</v>
      </c>
      <c r="H133" s="87">
        <f t="shared" si="2"/>
        <v>6.2157599999999986</v>
      </c>
      <c r="I133" s="80">
        <v>10</v>
      </c>
    </row>
    <row r="134" spans="1:9" s="14" customFormat="1" x14ac:dyDescent="0.25">
      <c r="A134" s="84" t="s">
        <v>120</v>
      </c>
      <c r="B134" s="105" t="s">
        <v>121</v>
      </c>
      <c r="C134" s="102">
        <v>70.263275000000007</v>
      </c>
      <c r="D134" s="92">
        <v>84.315930000000009</v>
      </c>
      <c r="E134" s="78"/>
      <c r="F134" s="79"/>
      <c r="G134" s="86">
        <f t="shared" si="3"/>
        <v>70.263275000000007</v>
      </c>
      <c r="H134" s="87">
        <f t="shared" si="2"/>
        <v>84.315930000000009</v>
      </c>
      <c r="I134" s="80">
        <v>1</v>
      </c>
    </row>
    <row r="135" spans="1:9" s="14" customFormat="1" x14ac:dyDescent="0.25">
      <c r="A135" s="84" t="s">
        <v>122</v>
      </c>
      <c r="B135" s="105" t="s">
        <v>123</v>
      </c>
      <c r="C135" s="102">
        <v>54.467999999999996</v>
      </c>
      <c r="D135" s="92">
        <v>65.361599999999996</v>
      </c>
      <c r="E135" s="78"/>
      <c r="F135" s="79"/>
      <c r="G135" s="86">
        <f t="shared" si="3"/>
        <v>10.893599999999999</v>
      </c>
      <c r="H135" s="87">
        <f t="shared" si="2"/>
        <v>13.072319999999999</v>
      </c>
      <c r="I135" s="80">
        <v>5</v>
      </c>
    </row>
    <row r="136" spans="1:9" s="14" customFormat="1" x14ac:dyDescent="0.25">
      <c r="A136" s="84" t="s">
        <v>124</v>
      </c>
      <c r="B136" s="105" t="s">
        <v>125</v>
      </c>
      <c r="C136" s="102">
        <v>58.493024999999996</v>
      </c>
      <c r="D136" s="92">
        <v>70.191629999999989</v>
      </c>
      <c r="E136" s="78"/>
      <c r="F136" s="79"/>
      <c r="G136" s="86">
        <f t="shared" si="3"/>
        <v>0.3545031818181818</v>
      </c>
      <c r="H136" s="87">
        <f t="shared" si="2"/>
        <v>0.42540381818181816</v>
      </c>
      <c r="I136" s="80">
        <v>165</v>
      </c>
    </row>
    <row r="137" spans="1:9" s="14" customFormat="1" x14ac:dyDescent="0.25">
      <c r="A137" s="84" t="s">
        <v>126</v>
      </c>
      <c r="B137" s="105" t="s">
        <v>125</v>
      </c>
      <c r="C137" s="102">
        <v>334.47980000000001</v>
      </c>
      <c r="D137" s="92">
        <v>401.37576000000001</v>
      </c>
      <c r="E137" s="78"/>
      <c r="F137" s="79"/>
      <c r="G137" s="86">
        <f t="shared" si="3"/>
        <v>334.47980000000001</v>
      </c>
      <c r="H137" s="87">
        <f t="shared" si="2"/>
        <v>401.37576000000001</v>
      </c>
      <c r="I137" s="80">
        <v>1</v>
      </c>
    </row>
    <row r="138" spans="1:9" s="14" customFormat="1" x14ac:dyDescent="0.25">
      <c r="A138" s="84" t="s">
        <v>380</v>
      </c>
      <c r="B138" s="105" t="s">
        <v>381</v>
      </c>
      <c r="C138" s="102">
        <v>28.811524999999996</v>
      </c>
      <c r="D138" s="92">
        <v>34.573829999999994</v>
      </c>
      <c r="E138" s="78"/>
      <c r="F138" s="79"/>
      <c r="G138" s="86">
        <f t="shared" si="3"/>
        <v>28.811524999999996</v>
      </c>
      <c r="H138" s="87">
        <f t="shared" si="2"/>
        <v>34.573829999999994</v>
      </c>
      <c r="I138" s="80">
        <v>1</v>
      </c>
    </row>
    <row r="139" spans="1:9" s="14" customFormat="1" x14ac:dyDescent="0.25">
      <c r="A139" s="84" t="s">
        <v>127</v>
      </c>
      <c r="B139" s="105" t="s">
        <v>128</v>
      </c>
      <c r="C139" s="102">
        <v>60.488849999999999</v>
      </c>
      <c r="D139" s="92">
        <v>72.586619999999996</v>
      </c>
      <c r="E139" s="78"/>
      <c r="F139" s="79"/>
      <c r="G139" s="86">
        <f t="shared" si="3"/>
        <v>60.488849999999999</v>
      </c>
      <c r="H139" s="87">
        <f t="shared" si="2"/>
        <v>72.586619999999996</v>
      </c>
      <c r="I139" s="80">
        <v>1</v>
      </c>
    </row>
    <row r="140" spans="1:9" s="14" customFormat="1" x14ac:dyDescent="0.25">
      <c r="A140" s="84" t="s">
        <v>263</v>
      </c>
      <c r="B140" s="105" t="s">
        <v>334</v>
      </c>
      <c r="C140" s="102">
        <v>50.765599999999999</v>
      </c>
      <c r="D140" s="92">
        <v>60.918719999999993</v>
      </c>
      <c r="E140" s="78"/>
      <c r="F140" s="79"/>
      <c r="G140" s="86">
        <f t="shared" si="3"/>
        <v>50.765599999999999</v>
      </c>
      <c r="H140" s="87">
        <f t="shared" si="2"/>
        <v>60.918719999999993</v>
      </c>
      <c r="I140" s="80">
        <v>1</v>
      </c>
    </row>
    <row r="141" spans="1:9" s="14" customFormat="1" x14ac:dyDescent="0.25">
      <c r="A141" s="84" t="s">
        <v>264</v>
      </c>
      <c r="B141" s="105" t="s">
        <v>334</v>
      </c>
      <c r="C141" s="102">
        <v>243.84887499999996</v>
      </c>
      <c r="D141" s="92">
        <v>292.61864999999995</v>
      </c>
      <c r="E141" s="78"/>
      <c r="F141" s="79"/>
      <c r="G141" s="86">
        <f t="shared" si="3"/>
        <v>48.769774999999996</v>
      </c>
      <c r="H141" s="87">
        <f t="shared" si="2"/>
        <v>58.523729999999993</v>
      </c>
      <c r="I141" s="80">
        <v>5</v>
      </c>
    </row>
    <row r="142" spans="1:9" s="14" customFormat="1" x14ac:dyDescent="0.25">
      <c r="A142" s="84" t="s">
        <v>382</v>
      </c>
      <c r="B142" s="105" t="s">
        <v>383</v>
      </c>
      <c r="C142" s="102">
        <v>522.24087499999996</v>
      </c>
      <c r="D142" s="92">
        <v>626.68904999999995</v>
      </c>
      <c r="E142" s="78"/>
      <c r="F142" s="79"/>
      <c r="G142" s="86">
        <f t="shared" si="3"/>
        <v>40.172374999999995</v>
      </c>
      <c r="H142" s="87">
        <f t="shared" si="2"/>
        <v>48.206849999999996</v>
      </c>
      <c r="I142" s="80">
        <v>13</v>
      </c>
    </row>
    <row r="143" spans="1:9" s="14" customFormat="1" x14ac:dyDescent="0.25">
      <c r="A143" s="84" t="s">
        <v>129</v>
      </c>
      <c r="B143" s="105" t="s">
        <v>130</v>
      </c>
      <c r="C143" s="102">
        <v>45.801624999999994</v>
      </c>
      <c r="D143" s="92">
        <v>54.961949999999995</v>
      </c>
      <c r="E143" s="78"/>
      <c r="F143" s="79"/>
      <c r="G143" s="86">
        <f t="shared" si="3"/>
        <v>45.801624999999994</v>
      </c>
      <c r="H143" s="87">
        <f t="shared" si="2"/>
        <v>54.961949999999995</v>
      </c>
      <c r="I143" s="80">
        <v>1</v>
      </c>
    </row>
    <row r="144" spans="1:9" s="14" customFormat="1" x14ac:dyDescent="0.25">
      <c r="A144" s="84" t="s">
        <v>131</v>
      </c>
      <c r="B144" s="105" t="s">
        <v>130</v>
      </c>
      <c r="C144" s="102">
        <v>214.42325</v>
      </c>
      <c r="D144" s="92">
        <v>257.30789999999996</v>
      </c>
      <c r="E144" s="78"/>
      <c r="F144" s="79"/>
      <c r="G144" s="86">
        <f t="shared" si="3"/>
        <v>42.884650000000001</v>
      </c>
      <c r="H144" s="87">
        <f t="shared" si="2"/>
        <v>51.461579999999998</v>
      </c>
      <c r="I144" s="80">
        <v>5</v>
      </c>
    </row>
    <row r="145" spans="1:9" s="14" customFormat="1" x14ac:dyDescent="0.25">
      <c r="A145" s="84" t="s">
        <v>384</v>
      </c>
      <c r="B145" s="105" t="s">
        <v>132</v>
      </c>
      <c r="C145" s="102">
        <v>163.76</v>
      </c>
      <c r="D145" s="92">
        <v>196.51199999999997</v>
      </c>
      <c r="E145" s="78"/>
      <c r="F145" s="79"/>
      <c r="G145" s="86">
        <f t="shared" si="3"/>
        <v>32.751999999999995</v>
      </c>
      <c r="H145" s="87">
        <f t="shared" si="2"/>
        <v>39.302399999999992</v>
      </c>
      <c r="I145" s="80">
        <v>5</v>
      </c>
    </row>
    <row r="146" spans="1:9" s="14" customFormat="1" x14ac:dyDescent="0.25">
      <c r="A146" s="84" t="s">
        <v>133</v>
      </c>
      <c r="B146" s="105" t="s">
        <v>134</v>
      </c>
      <c r="C146" s="102">
        <v>67.755700000000004</v>
      </c>
      <c r="D146" s="92">
        <v>81.306840000000008</v>
      </c>
      <c r="E146" s="78"/>
      <c r="F146" s="79"/>
      <c r="G146" s="86">
        <f t="shared" si="3"/>
        <v>67.755700000000004</v>
      </c>
      <c r="H146" s="87">
        <f t="shared" si="2"/>
        <v>81.306840000000008</v>
      </c>
      <c r="I146" s="80">
        <v>1</v>
      </c>
    </row>
    <row r="147" spans="1:9" s="14" customFormat="1" x14ac:dyDescent="0.25">
      <c r="A147" s="84" t="s">
        <v>135</v>
      </c>
      <c r="B147" s="105" t="s">
        <v>134</v>
      </c>
      <c r="C147" s="102">
        <v>320.86724999999996</v>
      </c>
      <c r="D147" s="92">
        <v>385.04069999999996</v>
      </c>
      <c r="E147" s="78"/>
      <c r="F147" s="79"/>
      <c r="G147" s="86">
        <f t="shared" si="3"/>
        <v>64.173449999999988</v>
      </c>
      <c r="H147" s="87">
        <f t="shared" si="2"/>
        <v>77.008139999999983</v>
      </c>
      <c r="I147" s="80">
        <v>5</v>
      </c>
    </row>
    <row r="148" spans="1:9" s="14" customFormat="1" x14ac:dyDescent="0.25">
      <c r="A148" s="84" t="s">
        <v>136</v>
      </c>
      <c r="B148" s="105" t="s">
        <v>137</v>
      </c>
      <c r="C148" s="102">
        <v>60.341999999999999</v>
      </c>
      <c r="D148" s="92">
        <v>72.410399999999996</v>
      </c>
      <c r="E148" s="78"/>
      <c r="F148" s="79"/>
      <c r="G148" s="86">
        <f t="shared" si="3"/>
        <v>0.120684</v>
      </c>
      <c r="H148" s="87">
        <f t="shared" si="2"/>
        <v>0.1448208</v>
      </c>
      <c r="I148" s="80">
        <v>500</v>
      </c>
    </row>
    <row r="149" spans="1:9" s="14" customFormat="1" x14ac:dyDescent="0.25">
      <c r="A149" s="84" t="s">
        <v>138</v>
      </c>
      <c r="B149" s="105" t="s">
        <v>137</v>
      </c>
      <c r="C149" s="102">
        <v>298.45259999999996</v>
      </c>
      <c r="D149" s="92">
        <v>358.14311999999995</v>
      </c>
      <c r="E149" s="78"/>
      <c r="F149" s="79"/>
      <c r="G149" s="86">
        <f t="shared" si="3"/>
        <v>99.484199999999987</v>
      </c>
      <c r="H149" s="87">
        <f t="shared" si="2"/>
        <v>119.38103999999998</v>
      </c>
      <c r="I149" s="80">
        <v>3</v>
      </c>
    </row>
    <row r="150" spans="1:9" s="14" customFormat="1" x14ac:dyDescent="0.25">
      <c r="A150" s="84" t="s">
        <v>139</v>
      </c>
      <c r="B150" s="105" t="s">
        <v>140</v>
      </c>
      <c r="C150" s="102">
        <v>102.09412499999999</v>
      </c>
      <c r="D150" s="92">
        <v>122.51294999999999</v>
      </c>
      <c r="E150" s="78"/>
      <c r="F150" s="79"/>
      <c r="G150" s="86">
        <f t="shared" si="3"/>
        <v>20.418824999999998</v>
      </c>
      <c r="H150" s="87">
        <f t="shared" si="2"/>
        <v>24.502589999999998</v>
      </c>
      <c r="I150" s="80">
        <v>5</v>
      </c>
    </row>
    <row r="151" spans="1:9" s="14" customFormat="1" x14ac:dyDescent="0.25">
      <c r="A151" s="84" t="s">
        <v>141</v>
      </c>
      <c r="B151" s="105" t="s">
        <v>142</v>
      </c>
      <c r="C151" s="102">
        <v>129.31922499999999</v>
      </c>
      <c r="D151" s="92">
        <v>155.18306999999999</v>
      </c>
      <c r="E151" s="78"/>
      <c r="F151" s="79"/>
      <c r="G151" s="86">
        <f t="shared" si="3"/>
        <v>129.31922499999999</v>
      </c>
      <c r="H151" s="87">
        <f t="shared" si="2"/>
        <v>155.18306999999999</v>
      </c>
      <c r="I151" s="80">
        <v>1</v>
      </c>
    </row>
    <row r="152" spans="1:9" s="14" customFormat="1" x14ac:dyDescent="0.25">
      <c r="A152" s="84" t="s">
        <v>143</v>
      </c>
      <c r="B152" s="105" t="s">
        <v>142</v>
      </c>
      <c r="C152" s="102">
        <v>313.57992999999999</v>
      </c>
      <c r="D152" s="92">
        <v>376.29591599999998</v>
      </c>
      <c r="E152" s="78"/>
      <c r="F152" s="79"/>
      <c r="G152" s="86">
        <f t="shared" si="3"/>
        <v>125.431972</v>
      </c>
      <c r="H152" s="87">
        <f t="shared" si="2"/>
        <v>150.51836639999999</v>
      </c>
      <c r="I152" s="80">
        <v>2.5</v>
      </c>
    </row>
    <row r="153" spans="1:9" s="14" customFormat="1" x14ac:dyDescent="0.25">
      <c r="A153" s="84" t="s">
        <v>144</v>
      </c>
      <c r="B153" s="105"/>
      <c r="C153" s="102">
        <v>25.898999999999997</v>
      </c>
      <c r="D153" s="92">
        <v>31.078799999999994</v>
      </c>
      <c r="E153" s="78"/>
      <c r="F153" s="79"/>
      <c r="G153" s="86">
        <f t="shared" si="3"/>
        <v>25.898999999999997</v>
      </c>
      <c r="H153" s="87">
        <f t="shared" si="2"/>
        <v>31.078799999999994</v>
      </c>
      <c r="I153" s="80">
        <v>1</v>
      </c>
    </row>
    <row r="154" spans="1:9" s="14" customFormat="1" x14ac:dyDescent="0.25">
      <c r="A154" s="84" t="s">
        <v>145</v>
      </c>
      <c r="B154" s="105"/>
      <c r="C154" s="102">
        <v>228.75224999999998</v>
      </c>
      <c r="D154" s="92">
        <v>274.50269999999995</v>
      </c>
      <c r="E154" s="78"/>
      <c r="F154" s="79"/>
      <c r="G154" s="86">
        <f t="shared" si="3"/>
        <v>22.875224999999997</v>
      </c>
      <c r="H154" s="87">
        <f t="shared" si="2"/>
        <v>27.450269999999996</v>
      </c>
      <c r="I154" s="80">
        <v>10</v>
      </c>
    </row>
    <row r="155" spans="1:9" s="14" customFormat="1" x14ac:dyDescent="0.25">
      <c r="A155" s="84" t="s">
        <v>146</v>
      </c>
      <c r="B155" s="105" t="s">
        <v>147</v>
      </c>
      <c r="C155" s="102">
        <v>58.85125</v>
      </c>
      <c r="D155" s="92">
        <v>70.621499999999997</v>
      </c>
      <c r="E155" s="78"/>
      <c r="F155" s="79"/>
      <c r="G155" s="86">
        <f t="shared" si="3"/>
        <v>2.35405</v>
      </c>
      <c r="H155" s="87">
        <f t="shared" si="2"/>
        <v>2.8248599999999997</v>
      </c>
      <c r="I155" s="80">
        <v>25</v>
      </c>
    </row>
    <row r="156" spans="1:9" s="14" customFormat="1" x14ac:dyDescent="0.25">
      <c r="A156" s="84" t="s">
        <v>385</v>
      </c>
      <c r="B156" s="105" t="s">
        <v>386</v>
      </c>
      <c r="C156" s="102">
        <v>12.742574999999997</v>
      </c>
      <c r="D156" s="92">
        <v>15.291089999999995</v>
      </c>
      <c r="E156" s="78"/>
      <c r="F156" s="79"/>
      <c r="G156" s="86">
        <f t="shared" si="3"/>
        <v>12.742574999999997</v>
      </c>
      <c r="H156" s="87">
        <f t="shared" si="2"/>
        <v>15.291089999999995</v>
      </c>
      <c r="I156" s="80">
        <v>1</v>
      </c>
    </row>
    <row r="157" spans="1:9" s="14" customFormat="1" x14ac:dyDescent="0.25">
      <c r="A157" s="84" t="s">
        <v>387</v>
      </c>
      <c r="B157" s="105" t="s">
        <v>386</v>
      </c>
      <c r="C157" s="102">
        <v>53.221999999999994</v>
      </c>
      <c r="D157" s="92">
        <v>63.866399999999992</v>
      </c>
      <c r="E157" s="78"/>
      <c r="F157" s="79"/>
      <c r="G157" s="86">
        <f t="shared" si="3"/>
        <v>10.644399999999999</v>
      </c>
      <c r="H157" s="87">
        <f t="shared" ref="H157:H232" si="4">G157*1.2</f>
        <v>12.773279999999998</v>
      </c>
      <c r="I157" s="80">
        <v>5</v>
      </c>
    </row>
    <row r="158" spans="1:9" s="14" customFormat="1" x14ac:dyDescent="0.25">
      <c r="A158" s="84" t="s">
        <v>265</v>
      </c>
      <c r="B158" s="105" t="s">
        <v>335</v>
      </c>
      <c r="C158" s="102">
        <v>51.174999999999997</v>
      </c>
      <c r="D158" s="92">
        <v>61.41</v>
      </c>
      <c r="E158" s="78"/>
      <c r="F158" s="79"/>
      <c r="G158" s="86">
        <f t="shared" si="3"/>
        <v>10.234999999999999</v>
      </c>
      <c r="H158" s="87">
        <f t="shared" si="4"/>
        <v>12.281999999999998</v>
      </c>
      <c r="I158" s="80">
        <v>5</v>
      </c>
    </row>
    <row r="159" spans="1:9" s="14" customFormat="1" x14ac:dyDescent="0.25">
      <c r="A159" s="84" t="s">
        <v>266</v>
      </c>
      <c r="B159" s="105" t="s">
        <v>336</v>
      </c>
      <c r="C159" s="102">
        <v>411.59028999999998</v>
      </c>
      <c r="D159" s="92">
        <v>493.90834799999993</v>
      </c>
      <c r="E159" s="78"/>
      <c r="F159" s="79"/>
      <c r="G159" s="86">
        <f t="shared" ref="G159:G232" si="5">C159/I159</f>
        <v>31.063418113207547</v>
      </c>
      <c r="H159" s="87">
        <f t="shared" si="4"/>
        <v>37.276101735849053</v>
      </c>
      <c r="I159" s="80">
        <v>13.25</v>
      </c>
    </row>
    <row r="160" spans="1:9" s="14" customFormat="1" x14ac:dyDescent="0.25">
      <c r="A160" s="84" t="s">
        <v>148</v>
      </c>
      <c r="B160" s="105" t="s">
        <v>149</v>
      </c>
      <c r="C160" s="102">
        <v>146.87224999999998</v>
      </c>
      <c r="D160" s="92">
        <v>176.24669999999998</v>
      </c>
      <c r="E160" s="78"/>
      <c r="F160" s="79"/>
      <c r="G160" s="86">
        <f t="shared" si="5"/>
        <v>29.374449999999996</v>
      </c>
      <c r="H160" s="87">
        <f t="shared" si="4"/>
        <v>35.249339999999997</v>
      </c>
      <c r="I160" s="80">
        <v>5</v>
      </c>
    </row>
    <row r="161" spans="1:9" s="14" customFormat="1" x14ac:dyDescent="0.25">
      <c r="A161" s="84" t="s">
        <v>267</v>
      </c>
      <c r="B161" s="105" t="s">
        <v>150</v>
      </c>
      <c r="C161" s="102">
        <v>36.129549999999995</v>
      </c>
      <c r="D161" s="92">
        <v>43.355459999999994</v>
      </c>
      <c r="E161" s="78"/>
      <c r="F161" s="79"/>
      <c r="G161" s="86">
        <f t="shared" si="5"/>
        <v>36.129549999999995</v>
      </c>
      <c r="H161" s="87">
        <f t="shared" si="4"/>
        <v>43.355459999999994</v>
      </c>
      <c r="I161" s="80">
        <v>1</v>
      </c>
    </row>
    <row r="162" spans="1:9" s="14" customFormat="1" x14ac:dyDescent="0.25">
      <c r="A162" s="84" t="s">
        <v>151</v>
      </c>
      <c r="B162" s="105" t="s">
        <v>150</v>
      </c>
      <c r="C162" s="102">
        <v>161.968875</v>
      </c>
      <c r="D162" s="92">
        <v>194.36265</v>
      </c>
      <c r="E162" s="78"/>
      <c r="F162" s="79"/>
      <c r="G162" s="86">
        <f t="shared" si="5"/>
        <v>32.393774999999998</v>
      </c>
      <c r="H162" s="87">
        <f t="shared" si="4"/>
        <v>38.872529999999998</v>
      </c>
      <c r="I162" s="80">
        <v>5</v>
      </c>
    </row>
    <row r="163" spans="1:9" s="14" customFormat="1" x14ac:dyDescent="0.25">
      <c r="A163" s="84" t="s">
        <v>388</v>
      </c>
      <c r="B163" s="105" t="s">
        <v>389</v>
      </c>
      <c r="C163" s="102">
        <v>21.288799999999998</v>
      </c>
      <c r="D163" s="92">
        <v>25.546559999999996</v>
      </c>
      <c r="E163" s="78"/>
      <c r="F163" s="79"/>
      <c r="G163" s="86">
        <f>C163/I163</f>
        <v>21.288799999999998</v>
      </c>
      <c r="H163" s="87">
        <f>G163*1.2</f>
        <v>25.546559999999996</v>
      </c>
      <c r="I163" s="80">
        <v>1</v>
      </c>
    </row>
    <row r="164" spans="1:9" s="14" customFormat="1" x14ac:dyDescent="0.25">
      <c r="A164" s="84" t="s">
        <v>390</v>
      </c>
      <c r="B164" s="105" t="s">
        <v>389</v>
      </c>
      <c r="C164" s="102">
        <v>99.791250000000005</v>
      </c>
      <c r="D164" s="92">
        <v>119.7495</v>
      </c>
      <c r="E164" s="78"/>
      <c r="F164" s="79"/>
      <c r="G164" s="86">
        <f t="shared" si="5"/>
        <v>19.95825</v>
      </c>
      <c r="H164" s="87">
        <f t="shared" si="4"/>
        <v>23.9499</v>
      </c>
      <c r="I164" s="80">
        <v>5</v>
      </c>
    </row>
    <row r="165" spans="1:9" s="14" customFormat="1" x14ac:dyDescent="0.25">
      <c r="A165" s="84" t="s">
        <v>268</v>
      </c>
      <c r="B165" s="105"/>
      <c r="C165" s="102">
        <v>25.843374999999998</v>
      </c>
      <c r="D165" s="92">
        <v>31.012049999999995</v>
      </c>
      <c r="E165" s="78"/>
      <c r="F165" s="79"/>
      <c r="G165" s="86">
        <f t="shared" si="5"/>
        <v>25.843374999999998</v>
      </c>
      <c r="H165" s="87">
        <f t="shared" si="4"/>
        <v>31.012049999999995</v>
      </c>
      <c r="I165" s="80">
        <v>1</v>
      </c>
    </row>
    <row r="166" spans="1:9" s="14" customFormat="1" x14ac:dyDescent="0.25">
      <c r="A166" s="84" t="s">
        <v>269</v>
      </c>
      <c r="B166" s="105" t="s">
        <v>337</v>
      </c>
      <c r="C166" s="102">
        <v>68.88154999999999</v>
      </c>
      <c r="D166" s="92">
        <v>82.657859999999985</v>
      </c>
      <c r="E166" s="78"/>
      <c r="F166" s="79"/>
      <c r="G166" s="86">
        <f t="shared" si="5"/>
        <v>68.88154999999999</v>
      </c>
      <c r="H166" s="87">
        <f t="shared" si="4"/>
        <v>82.657859999999985</v>
      </c>
      <c r="I166" s="80">
        <v>1</v>
      </c>
    </row>
    <row r="167" spans="1:9" s="14" customFormat="1" x14ac:dyDescent="0.25">
      <c r="A167" s="84" t="s">
        <v>270</v>
      </c>
      <c r="B167" s="105" t="s">
        <v>337</v>
      </c>
      <c r="C167" s="102">
        <v>339.54612499999996</v>
      </c>
      <c r="D167" s="92">
        <v>407.45534999999995</v>
      </c>
      <c r="E167" s="78"/>
      <c r="F167" s="79"/>
      <c r="G167" s="86">
        <f t="shared" si="5"/>
        <v>67.909224999999992</v>
      </c>
      <c r="H167" s="87">
        <f t="shared" si="4"/>
        <v>81.491069999999993</v>
      </c>
      <c r="I167" s="80">
        <v>5</v>
      </c>
    </row>
    <row r="168" spans="1:9" s="14" customFormat="1" x14ac:dyDescent="0.25">
      <c r="A168" s="84" t="s">
        <v>391</v>
      </c>
      <c r="B168" s="105" t="s">
        <v>392</v>
      </c>
      <c r="C168" s="102">
        <v>33.263750000000002</v>
      </c>
      <c r="D168" s="92">
        <v>39.916499999999999</v>
      </c>
      <c r="E168" s="78"/>
      <c r="F168" s="79"/>
      <c r="G168" s="86">
        <f t="shared" si="5"/>
        <v>33.263750000000002</v>
      </c>
      <c r="H168" s="87">
        <f t="shared" si="4"/>
        <v>39.916499999999999</v>
      </c>
      <c r="I168" s="80">
        <v>1</v>
      </c>
    </row>
    <row r="169" spans="1:9" s="14" customFormat="1" x14ac:dyDescent="0.25">
      <c r="A169" s="84" t="s">
        <v>393</v>
      </c>
      <c r="B169" s="105" t="s">
        <v>392</v>
      </c>
      <c r="C169" s="102">
        <v>161.45712499999999</v>
      </c>
      <c r="D169" s="92">
        <v>193.74854999999999</v>
      </c>
      <c r="E169" s="78"/>
      <c r="F169" s="79"/>
      <c r="G169" s="86">
        <f t="shared" si="5"/>
        <v>32.291424999999997</v>
      </c>
      <c r="H169" s="87">
        <f t="shared" si="4"/>
        <v>38.749709999999993</v>
      </c>
      <c r="I169" s="80">
        <v>5</v>
      </c>
    </row>
    <row r="170" spans="1:9" s="14" customFormat="1" x14ac:dyDescent="0.25">
      <c r="A170" s="84" t="s">
        <v>271</v>
      </c>
      <c r="B170" s="105" t="s">
        <v>338</v>
      </c>
      <c r="C170" s="102">
        <v>148.151625</v>
      </c>
      <c r="D170" s="92">
        <v>177.78194999999999</v>
      </c>
      <c r="E170" s="78"/>
      <c r="F170" s="79"/>
      <c r="G170" s="86">
        <f t="shared" si="5"/>
        <v>29.630324999999999</v>
      </c>
      <c r="H170" s="87">
        <f t="shared" si="4"/>
        <v>35.55639</v>
      </c>
      <c r="I170" s="80">
        <v>5</v>
      </c>
    </row>
    <row r="171" spans="1:9" s="14" customFormat="1" x14ac:dyDescent="0.25">
      <c r="A171" s="84" t="s">
        <v>272</v>
      </c>
      <c r="B171" s="105" t="s">
        <v>338</v>
      </c>
      <c r="C171" s="102">
        <v>435.24337500000001</v>
      </c>
      <c r="D171" s="92">
        <v>522.29205000000002</v>
      </c>
      <c r="E171" s="78"/>
      <c r="F171" s="79"/>
      <c r="G171" s="86">
        <f t="shared" si="5"/>
        <v>29.016225000000002</v>
      </c>
      <c r="H171" s="87">
        <f t="shared" si="4"/>
        <v>34.819470000000003</v>
      </c>
      <c r="I171" s="80">
        <v>15</v>
      </c>
    </row>
    <row r="172" spans="1:9" s="14" customFormat="1" x14ac:dyDescent="0.25">
      <c r="A172" s="84" t="s">
        <v>394</v>
      </c>
      <c r="B172" s="105" t="s">
        <v>395</v>
      </c>
      <c r="C172" s="102">
        <v>283.5095</v>
      </c>
      <c r="D172" s="92">
        <v>340.21139999999997</v>
      </c>
      <c r="E172" s="78"/>
      <c r="F172" s="79"/>
      <c r="G172" s="86">
        <f t="shared" si="5"/>
        <v>56.701900000000002</v>
      </c>
      <c r="H172" s="87">
        <f t="shared" si="4"/>
        <v>68.042280000000005</v>
      </c>
      <c r="I172" s="80">
        <v>5</v>
      </c>
    </row>
    <row r="173" spans="1:9" s="14" customFormat="1" x14ac:dyDescent="0.25">
      <c r="A173" s="84" t="s">
        <v>396</v>
      </c>
      <c r="B173" s="105" t="s">
        <v>395</v>
      </c>
      <c r="C173" s="102">
        <v>835.943625</v>
      </c>
      <c r="D173" s="92">
        <v>1003.13235</v>
      </c>
      <c r="E173" s="78"/>
      <c r="F173" s="79"/>
      <c r="G173" s="86">
        <f t="shared" si="5"/>
        <v>55.729574999999997</v>
      </c>
      <c r="H173" s="87">
        <f t="shared" si="4"/>
        <v>66.875489999999999</v>
      </c>
      <c r="I173" s="80">
        <v>15</v>
      </c>
    </row>
    <row r="174" spans="1:9" s="14" customFormat="1" x14ac:dyDescent="0.25">
      <c r="A174" s="84" t="s">
        <v>273</v>
      </c>
      <c r="B174" s="105" t="s">
        <v>339</v>
      </c>
      <c r="C174" s="102">
        <v>176.042</v>
      </c>
      <c r="D174" s="92">
        <v>211.25039999999998</v>
      </c>
      <c r="E174" s="78"/>
      <c r="F174" s="79"/>
      <c r="G174" s="86">
        <f t="shared" si="5"/>
        <v>35.208399999999997</v>
      </c>
      <c r="H174" s="87">
        <f t="shared" si="4"/>
        <v>42.250079999999997</v>
      </c>
      <c r="I174" s="80">
        <v>5</v>
      </c>
    </row>
    <row r="175" spans="1:9" s="14" customFormat="1" x14ac:dyDescent="0.25">
      <c r="A175" s="84" t="s">
        <v>397</v>
      </c>
      <c r="B175" s="105" t="s">
        <v>398</v>
      </c>
      <c r="C175" s="102">
        <v>63.866399999999999</v>
      </c>
      <c r="D175" s="92">
        <v>76.639679999999998</v>
      </c>
      <c r="E175" s="78"/>
      <c r="F175" s="79"/>
      <c r="G175" s="86">
        <f t="shared" si="5"/>
        <v>63.866399999999999</v>
      </c>
      <c r="H175" s="87">
        <f t="shared" si="4"/>
        <v>76.639679999999998</v>
      </c>
      <c r="I175" s="80">
        <v>1</v>
      </c>
    </row>
    <row r="176" spans="1:9" s="14" customFormat="1" x14ac:dyDescent="0.25">
      <c r="A176" s="84" t="s">
        <v>399</v>
      </c>
      <c r="B176" s="105" t="s">
        <v>400</v>
      </c>
      <c r="C176" s="102">
        <v>285.81237499999997</v>
      </c>
      <c r="D176" s="92">
        <v>342.97484999999995</v>
      </c>
      <c r="E176" s="78"/>
      <c r="F176" s="79"/>
      <c r="G176" s="86">
        <f t="shared" si="5"/>
        <v>57.162474999999993</v>
      </c>
      <c r="H176" s="87">
        <f t="shared" si="4"/>
        <v>68.594969999999989</v>
      </c>
      <c r="I176" s="80">
        <v>5</v>
      </c>
    </row>
    <row r="177" spans="1:9" s="14" customFormat="1" x14ac:dyDescent="0.25">
      <c r="A177" s="84" t="s">
        <v>401</v>
      </c>
      <c r="B177" s="105" t="s">
        <v>402</v>
      </c>
      <c r="C177" s="102">
        <v>350.80462499999999</v>
      </c>
      <c r="D177" s="92">
        <v>420.96554999999995</v>
      </c>
      <c r="E177" s="78"/>
      <c r="F177" s="79"/>
      <c r="G177" s="86">
        <f t="shared" si="5"/>
        <v>70.160924999999992</v>
      </c>
      <c r="H177" s="87">
        <f t="shared" si="4"/>
        <v>84.19310999999999</v>
      </c>
      <c r="I177" s="80">
        <v>5</v>
      </c>
    </row>
    <row r="178" spans="1:9" s="14" customFormat="1" x14ac:dyDescent="0.25">
      <c r="A178" s="84" t="s">
        <v>274</v>
      </c>
      <c r="B178" s="105" t="s">
        <v>340</v>
      </c>
      <c r="C178" s="102">
        <v>83.926999999999992</v>
      </c>
      <c r="D178" s="92">
        <v>100.71239999999999</v>
      </c>
      <c r="E178" s="78"/>
      <c r="F178" s="79"/>
      <c r="G178" s="86">
        <f t="shared" si="5"/>
        <v>16.785399999999999</v>
      </c>
      <c r="H178" s="87">
        <f t="shared" si="4"/>
        <v>20.142479999999999</v>
      </c>
      <c r="I178" s="80">
        <v>5</v>
      </c>
    </row>
    <row r="179" spans="1:9" s="14" customFormat="1" x14ac:dyDescent="0.25">
      <c r="A179" s="84" t="s">
        <v>403</v>
      </c>
      <c r="B179" s="105" t="s">
        <v>404</v>
      </c>
      <c r="C179" s="102">
        <v>99.591000000000008</v>
      </c>
      <c r="D179" s="92">
        <v>119.50920000000001</v>
      </c>
      <c r="E179" s="78"/>
      <c r="F179" s="79"/>
      <c r="G179" s="86">
        <f t="shared" si="5"/>
        <v>19.918200000000002</v>
      </c>
      <c r="H179" s="87">
        <f t="shared" si="4"/>
        <v>23.901840000000004</v>
      </c>
      <c r="I179" s="80">
        <v>5</v>
      </c>
    </row>
    <row r="180" spans="1:9" s="14" customFormat="1" x14ac:dyDescent="0.25">
      <c r="A180" s="84" t="s">
        <v>405</v>
      </c>
      <c r="B180" s="105" t="s">
        <v>404</v>
      </c>
      <c r="C180" s="102">
        <v>190.88274999999999</v>
      </c>
      <c r="D180" s="92">
        <v>229.05929999999998</v>
      </c>
      <c r="E180" s="78"/>
      <c r="F180" s="79"/>
      <c r="G180" s="86">
        <f t="shared" si="5"/>
        <v>19.088274999999999</v>
      </c>
      <c r="H180" s="87">
        <f t="shared" si="4"/>
        <v>22.905929999999998</v>
      </c>
      <c r="I180" s="80">
        <v>10</v>
      </c>
    </row>
    <row r="181" spans="1:9" s="85" customFormat="1" x14ac:dyDescent="0.25">
      <c r="A181" s="84" t="s">
        <v>406</v>
      </c>
      <c r="B181" s="105" t="s">
        <v>407</v>
      </c>
      <c r="C181" s="102">
        <v>237.96375</v>
      </c>
      <c r="D181" s="92">
        <v>285.55649999999997</v>
      </c>
      <c r="E181" s="78"/>
      <c r="F181" s="79"/>
      <c r="G181" s="86">
        <f t="shared" si="5"/>
        <v>47.592750000000002</v>
      </c>
      <c r="H181" s="87">
        <f t="shared" si="4"/>
        <v>57.1113</v>
      </c>
      <c r="I181" s="80">
        <v>5</v>
      </c>
    </row>
    <row r="182" spans="1:9" s="85" customFormat="1" x14ac:dyDescent="0.25">
      <c r="A182" s="84" t="s">
        <v>152</v>
      </c>
      <c r="B182" s="105" t="s">
        <v>153</v>
      </c>
      <c r="C182" s="102">
        <v>80.344749999999991</v>
      </c>
      <c r="D182" s="92">
        <v>96.413699999999992</v>
      </c>
      <c r="E182" s="78"/>
      <c r="F182" s="79"/>
      <c r="G182" s="86">
        <f t="shared" si="5"/>
        <v>80.344749999999991</v>
      </c>
      <c r="H182" s="87">
        <f t="shared" si="4"/>
        <v>96.413699999999992</v>
      </c>
      <c r="I182" s="80">
        <v>1</v>
      </c>
    </row>
    <row r="183" spans="1:9" s="85" customFormat="1" x14ac:dyDescent="0.25">
      <c r="A183" s="84" t="s">
        <v>275</v>
      </c>
      <c r="B183" s="105" t="s">
        <v>341</v>
      </c>
      <c r="C183" s="102">
        <v>56.036624999999994</v>
      </c>
      <c r="D183" s="92">
        <v>67.243949999999984</v>
      </c>
      <c r="E183" s="78"/>
      <c r="F183" s="79"/>
      <c r="G183" s="86">
        <f t="shared" si="5"/>
        <v>0.11207324999999999</v>
      </c>
      <c r="H183" s="87">
        <f t="shared" si="4"/>
        <v>0.13448789999999997</v>
      </c>
      <c r="I183" s="80">
        <v>500</v>
      </c>
    </row>
    <row r="184" spans="1:9" s="85" customFormat="1" x14ac:dyDescent="0.25">
      <c r="A184" s="84" t="s">
        <v>276</v>
      </c>
      <c r="B184" s="105" t="s">
        <v>154</v>
      </c>
      <c r="C184" s="102">
        <v>70.160924999999992</v>
      </c>
      <c r="D184" s="92">
        <v>84.19310999999999</v>
      </c>
      <c r="E184" s="78"/>
      <c r="F184" s="79"/>
      <c r="G184" s="86">
        <f t="shared" si="5"/>
        <v>0.70160924999999996</v>
      </c>
      <c r="H184" s="87">
        <f t="shared" si="4"/>
        <v>0.84193109999999993</v>
      </c>
      <c r="I184" s="80">
        <v>100</v>
      </c>
    </row>
    <row r="185" spans="1:9" s="85" customFormat="1" x14ac:dyDescent="0.25">
      <c r="A185" s="84" t="s">
        <v>277</v>
      </c>
      <c r="B185" s="105"/>
      <c r="C185" s="102">
        <v>17.034599999999998</v>
      </c>
      <c r="D185" s="92">
        <v>20.441519999999997</v>
      </c>
      <c r="E185" s="78"/>
      <c r="F185" s="79"/>
      <c r="G185" s="86">
        <f t="shared" si="5"/>
        <v>0.17034599999999997</v>
      </c>
      <c r="H185" s="87">
        <f t="shared" si="4"/>
        <v>0.20441519999999996</v>
      </c>
      <c r="I185" s="80">
        <v>100</v>
      </c>
    </row>
    <row r="186" spans="1:9" s="85" customFormat="1" x14ac:dyDescent="0.25">
      <c r="A186" s="84" t="s">
        <v>278</v>
      </c>
      <c r="B186" s="105"/>
      <c r="C186" s="102">
        <v>41.545200000000001</v>
      </c>
      <c r="D186" s="92">
        <v>49.854239999999997</v>
      </c>
      <c r="E186" s="78"/>
      <c r="F186" s="79"/>
      <c r="G186" s="86">
        <f t="shared" si="5"/>
        <v>8.3090400000000009E-2</v>
      </c>
      <c r="H186" s="87">
        <f t="shared" si="4"/>
        <v>9.9708480000000002E-2</v>
      </c>
      <c r="I186" s="80">
        <v>500</v>
      </c>
    </row>
    <row r="187" spans="1:9" s="85" customFormat="1" x14ac:dyDescent="0.25">
      <c r="A187" s="84" t="s">
        <v>408</v>
      </c>
      <c r="B187" s="105"/>
      <c r="C187" s="102">
        <v>190.37099999999998</v>
      </c>
      <c r="D187" s="92">
        <v>228.44519999999997</v>
      </c>
      <c r="E187" s="78"/>
      <c r="F187" s="79"/>
      <c r="G187" s="86">
        <f t="shared" si="5"/>
        <v>63.456999999999994</v>
      </c>
      <c r="H187" s="87">
        <f t="shared" si="4"/>
        <v>76.148399999999995</v>
      </c>
      <c r="I187" s="80">
        <v>3</v>
      </c>
    </row>
    <row r="188" spans="1:9" s="85" customFormat="1" x14ac:dyDescent="0.25">
      <c r="A188" s="84" t="s">
        <v>279</v>
      </c>
      <c r="B188" s="105"/>
      <c r="C188" s="102">
        <v>18.52535</v>
      </c>
      <c r="D188" s="92">
        <v>22.230419999999999</v>
      </c>
      <c r="E188" s="78"/>
      <c r="F188" s="79"/>
      <c r="G188" s="86">
        <f t="shared" si="5"/>
        <v>3.7050699999999999E-2</v>
      </c>
      <c r="H188" s="87">
        <f t="shared" si="4"/>
        <v>4.4460839999999995E-2</v>
      </c>
      <c r="I188" s="80">
        <v>500</v>
      </c>
    </row>
    <row r="189" spans="1:9" s="85" customFormat="1" x14ac:dyDescent="0.25">
      <c r="A189" s="84" t="s">
        <v>409</v>
      </c>
      <c r="B189" s="105"/>
      <c r="C189" s="102">
        <v>14.311199999999999</v>
      </c>
      <c r="D189" s="92">
        <v>17.173439999999999</v>
      </c>
      <c r="E189" s="78"/>
      <c r="F189" s="79"/>
      <c r="G189" s="86">
        <f t="shared" si="5"/>
        <v>5.7244799999999998E-2</v>
      </c>
      <c r="H189" s="87">
        <f t="shared" si="4"/>
        <v>6.8693759999999993E-2</v>
      </c>
      <c r="I189" s="80">
        <v>250</v>
      </c>
    </row>
    <row r="190" spans="1:9" s="85" customFormat="1" x14ac:dyDescent="0.25">
      <c r="A190" s="84" t="s">
        <v>410</v>
      </c>
      <c r="B190" s="105" t="s">
        <v>342</v>
      </c>
      <c r="C190" s="102">
        <v>81.061199999999999</v>
      </c>
      <c r="D190" s="92">
        <v>97.273439999999994</v>
      </c>
      <c r="E190" s="78"/>
      <c r="F190" s="79"/>
      <c r="G190" s="86">
        <f t="shared" si="5"/>
        <v>135.102</v>
      </c>
      <c r="H190" s="87">
        <f t="shared" si="4"/>
        <v>162.1224</v>
      </c>
      <c r="I190" s="80">
        <v>0.6</v>
      </c>
    </row>
    <row r="191" spans="1:9" s="85" customFormat="1" x14ac:dyDescent="0.25">
      <c r="A191" s="84" t="s">
        <v>411</v>
      </c>
      <c r="B191" s="105" t="s">
        <v>342</v>
      </c>
      <c r="C191" s="102">
        <v>376.75035000000003</v>
      </c>
      <c r="D191" s="92">
        <v>452.10042000000004</v>
      </c>
      <c r="E191" s="78"/>
      <c r="F191" s="79"/>
      <c r="G191" s="86">
        <f t="shared" si="5"/>
        <v>125.58345000000001</v>
      </c>
      <c r="H191" s="87">
        <f t="shared" si="4"/>
        <v>150.70014</v>
      </c>
      <c r="I191" s="80">
        <v>3</v>
      </c>
    </row>
    <row r="192" spans="1:9" s="85" customFormat="1" x14ac:dyDescent="0.25">
      <c r="A192" s="84" t="s">
        <v>280</v>
      </c>
      <c r="B192" s="105" t="s">
        <v>343</v>
      </c>
      <c r="C192" s="102">
        <v>148.22326999999999</v>
      </c>
      <c r="D192" s="92">
        <v>177.86792399999999</v>
      </c>
      <c r="E192" s="78"/>
      <c r="F192" s="79"/>
      <c r="G192" s="86">
        <f t="shared" si="5"/>
        <v>247.03878333333333</v>
      </c>
      <c r="H192" s="87">
        <f t="shared" si="4"/>
        <v>296.44653999999997</v>
      </c>
      <c r="I192" s="80">
        <v>0.6</v>
      </c>
    </row>
    <row r="193" spans="1:9" s="85" customFormat="1" x14ac:dyDescent="0.25">
      <c r="A193" s="84" t="s">
        <v>281</v>
      </c>
      <c r="B193" s="105" t="s">
        <v>343</v>
      </c>
      <c r="C193" s="102">
        <v>710.51370000000009</v>
      </c>
      <c r="D193" s="92">
        <v>852.61644000000013</v>
      </c>
      <c r="E193" s="78"/>
      <c r="F193" s="79"/>
      <c r="G193" s="86">
        <f t="shared" si="5"/>
        <v>236.83790000000002</v>
      </c>
      <c r="H193" s="87">
        <f t="shared" si="4"/>
        <v>284.20548000000002</v>
      </c>
      <c r="I193" s="80">
        <v>3</v>
      </c>
    </row>
    <row r="194" spans="1:9" s="85" customFormat="1" x14ac:dyDescent="0.25">
      <c r="A194" s="84" t="s">
        <v>155</v>
      </c>
      <c r="B194" s="105" t="s">
        <v>156</v>
      </c>
      <c r="C194" s="102">
        <v>67.090424999999996</v>
      </c>
      <c r="D194" s="92">
        <v>80.508509999999987</v>
      </c>
      <c r="E194" s="78"/>
      <c r="F194" s="79"/>
      <c r="G194" s="86">
        <f t="shared" si="5"/>
        <v>22.363474999999998</v>
      </c>
      <c r="H194" s="87">
        <f t="shared" si="4"/>
        <v>26.836169999999996</v>
      </c>
      <c r="I194" s="80">
        <v>3</v>
      </c>
    </row>
    <row r="195" spans="1:9" s="85" customFormat="1" x14ac:dyDescent="0.25">
      <c r="A195" s="84" t="s">
        <v>157</v>
      </c>
      <c r="B195" s="105" t="s">
        <v>156</v>
      </c>
      <c r="C195" s="102">
        <v>307.81762500000002</v>
      </c>
      <c r="D195" s="92">
        <v>369.38114999999999</v>
      </c>
      <c r="E195" s="78"/>
      <c r="F195" s="79"/>
      <c r="G195" s="86">
        <f t="shared" si="5"/>
        <v>20.521175000000003</v>
      </c>
      <c r="H195" s="87">
        <f t="shared" si="4"/>
        <v>24.625410000000002</v>
      </c>
      <c r="I195" s="80">
        <v>15</v>
      </c>
    </row>
    <row r="196" spans="1:9" s="85" customFormat="1" x14ac:dyDescent="0.25">
      <c r="A196" s="84" t="s">
        <v>412</v>
      </c>
      <c r="B196" s="105" t="s">
        <v>158</v>
      </c>
      <c r="C196" s="102">
        <v>71.133250000000004</v>
      </c>
      <c r="D196" s="92">
        <v>85.359899999999996</v>
      </c>
      <c r="E196" s="78"/>
      <c r="F196" s="79"/>
      <c r="G196" s="86">
        <f t="shared" si="5"/>
        <v>71.133250000000004</v>
      </c>
      <c r="H196" s="87">
        <f t="shared" si="4"/>
        <v>85.359899999999996</v>
      </c>
      <c r="I196" s="80">
        <v>1</v>
      </c>
    </row>
    <row r="197" spans="1:9" s="85" customFormat="1" x14ac:dyDescent="0.25">
      <c r="A197" s="84" t="s">
        <v>282</v>
      </c>
      <c r="B197" s="105" t="s">
        <v>159</v>
      </c>
      <c r="C197" s="102">
        <v>17.348324999999999</v>
      </c>
      <c r="D197" s="92">
        <v>20.817989999999998</v>
      </c>
      <c r="E197" s="78"/>
      <c r="F197" s="79"/>
      <c r="G197" s="86">
        <f t="shared" si="5"/>
        <v>17.348324999999999</v>
      </c>
      <c r="H197" s="87">
        <f t="shared" si="4"/>
        <v>20.817989999999998</v>
      </c>
      <c r="I197" s="80">
        <v>1</v>
      </c>
    </row>
    <row r="198" spans="1:9" s="85" customFormat="1" x14ac:dyDescent="0.25">
      <c r="A198" s="84" t="s">
        <v>413</v>
      </c>
      <c r="B198" s="105" t="s">
        <v>159</v>
      </c>
      <c r="C198" s="102">
        <v>71.644999999999996</v>
      </c>
      <c r="D198" s="92">
        <v>85.97399999999999</v>
      </c>
      <c r="E198" s="78"/>
      <c r="F198" s="79"/>
      <c r="G198" s="86">
        <f t="shared" si="5"/>
        <v>14.328999999999999</v>
      </c>
      <c r="H198" s="87">
        <f t="shared" si="4"/>
        <v>17.194799999999997</v>
      </c>
      <c r="I198" s="80">
        <v>5</v>
      </c>
    </row>
    <row r="199" spans="1:9" s="85" customFormat="1" x14ac:dyDescent="0.25">
      <c r="A199" s="84" t="s">
        <v>160</v>
      </c>
      <c r="B199" s="105" t="s">
        <v>161</v>
      </c>
      <c r="C199" s="102">
        <v>166.83049999999997</v>
      </c>
      <c r="D199" s="92">
        <v>200.19659999999996</v>
      </c>
      <c r="E199" s="78"/>
      <c r="F199" s="79"/>
      <c r="G199" s="86">
        <f t="shared" si="5"/>
        <v>33.366099999999996</v>
      </c>
      <c r="H199" s="87">
        <f t="shared" si="4"/>
        <v>40.039319999999996</v>
      </c>
      <c r="I199" s="80">
        <v>5</v>
      </c>
    </row>
    <row r="200" spans="1:9" s="85" customFormat="1" x14ac:dyDescent="0.25">
      <c r="A200" s="84" t="s">
        <v>162</v>
      </c>
      <c r="B200" s="105" t="s">
        <v>163</v>
      </c>
      <c r="C200" s="102">
        <v>180.136</v>
      </c>
      <c r="D200" s="92">
        <v>216.16319999999999</v>
      </c>
      <c r="E200" s="78"/>
      <c r="F200" s="79"/>
      <c r="G200" s="86">
        <f t="shared" si="5"/>
        <v>18.0136</v>
      </c>
      <c r="H200" s="87">
        <f t="shared" si="4"/>
        <v>21.616319999999998</v>
      </c>
      <c r="I200" s="80">
        <v>10</v>
      </c>
    </row>
    <row r="201" spans="1:9" s="85" customFormat="1" x14ac:dyDescent="0.25">
      <c r="A201" s="84" t="s">
        <v>283</v>
      </c>
      <c r="B201" s="105" t="s">
        <v>344</v>
      </c>
      <c r="C201" s="102">
        <v>139.86127500000001</v>
      </c>
      <c r="D201" s="92">
        <v>167.83353</v>
      </c>
      <c r="E201" s="78"/>
      <c r="F201" s="79"/>
      <c r="G201" s="86">
        <f t="shared" si="5"/>
        <v>46.620425000000004</v>
      </c>
      <c r="H201" s="87">
        <f t="shared" si="4"/>
        <v>55.944510000000001</v>
      </c>
      <c r="I201" s="80">
        <v>3</v>
      </c>
    </row>
    <row r="202" spans="1:9" s="85" customFormat="1" x14ac:dyDescent="0.25">
      <c r="A202" s="84" t="s">
        <v>164</v>
      </c>
      <c r="B202" s="105" t="s">
        <v>165</v>
      </c>
      <c r="C202" s="102">
        <v>54.808425</v>
      </c>
      <c r="D202" s="92">
        <v>65.770110000000003</v>
      </c>
      <c r="E202" s="78"/>
      <c r="F202" s="79"/>
      <c r="G202" s="86">
        <f t="shared" si="5"/>
        <v>0.54808425000000005</v>
      </c>
      <c r="H202" s="87">
        <f t="shared" si="4"/>
        <v>0.65770110000000004</v>
      </c>
      <c r="I202" s="80">
        <v>100</v>
      </c>
    </row>
    <row r="203" spans="1:9" s="85" customFormat="1" x14ac:dyDescent="0.25">
      <c r="A203" s="84" t="s">
        <v>166</v>
      </c>
      <c r="B203" s="105" t="s">
        <v>165</v>
      </c>
      <c r="C203" s="102">
        <v>245.64</v>
      </c>
      <c r="D203" s="92">
        <v>294.76799999999997</v>
      </c>
      <c r="E203" s="78"/>
      <c r="F203" s="79"/>
      <c r="G203" s="86">
        <f t="shared" si="5"/>
        <v>0.49127999999999999</v>
      </c>
      <c r="H203" s="87">
        <f t="shared" si="4"/>
        <v>0.58953599999999995</v>
      </c>
      <c r="I203" s="80">
        <v>500</v>
      </c>
    </row>
    <row r="204" spans="1:9" s="85" customFormat="1" x14ac:dyDescent="0.25">
      <c r="A204" s="84" t="s">
        <v>284</v>
      </c>
      <c r="B204" s="105"/>
      <c r="C204" s="102">
        <v>14.417999999999999</v>
      </c>
      <c r="D204" s="92">
        <v>17.301599999999997</v>
      </c>
      <c r="E204" s="78"/>
      <c r="F204" s="79"/>
      <c r="G204" s="86">
        <f t="shared" si="5"/>
        <v>2.8835999999999999</v>
      </c>
      <c r="H204" s="87">
        <f t="shared" si="4"/>
        <v>3.4603199999999998</v>
      </c>
      <c r="I204" s="80">
        <v>5</v>
      </c>
    </row>
    <row r="205" spans="1:9" s="71" customFormat="1" x14ac:dyDescent="0.2">
      <c r="A205" s="84" t="s">
        <v>285</v>
      </c>
      <c r="B205" s="105" t="s">
        <v>345</v>
      </c>
      <c r="C205" s="102">
        <v>136.12549999999999</v>
      </c>
      <c r="D205" s="92">
        <v>163.35059999999999</v>
      </c>
      <c r="E205" s="78"/>
      <c r="F205" s="79"/>
      <c r="G205" s="86">
        <f t="shared" si="5"/>
        <v>13.612549999999999</v>
      </c>
      <c r="H205" s="87">
        <f t="shared" si="4"/>
        <v>16.335059999999999</v>
      </c>
      <c r="I205" s="80">
        <v>10</v>
      </c>
    </row>
    <row r="206" spans="1:9" x14ac:dyDescent="0.2">
      <c r="A206" s="84" t="s">
        <v>286</v>
      </c>
      <c r="B206" s="105" t="s">
        <v>346</v>
      </c>
      <c r="C206" s="102">
        <v>56.603999999999999</v>
      </c>
      <c r="D206" s="92">
        <v>67.924799999999991</v>
      </c>
      <c r="E206" s="78"/>
      <c r="F206" s="79"/>
      <c r="G206" s="86">
        <f t="shared" si="5"/>
        <v>5.6604000000000001</v>
      </c>
      <c r="H206" s="87">
        <f t="shared" si="4"/>
        <v>6.7924800000000003</v>
      </c>
      <c r="I206" s="80">
        <v>10</v>
      </c>
    </row>
    <row r="207" spans="1:9" x14ac:dyDescent="0.2">
      <c r="A207" s="84" t="s">
        <v>167</v>
      </c>
      <c r="B207" s="105" t="s">
        <v>168</v>
      </c>
      <c r="C207" s="102">
        <v>202.65299999999999</v>
      </c>
      <c r="D207" s="92">
        <v>243.18359999999998</v>
      </c>
      <c r="E207" s="81"/>
      <c r="F207" s="82"/>
      <c r="G207" s="86">
        <f t="shared" si="5"/>
        <v>20.2653</v>
      </c>
      <c r="H207" s="87">
        <f t="shared" si="4"/>
        <v>24.318359999999998</v>
      </c>
      <c r="I207" s="83">
        <v>10</v>
      </c>
    </row>
    <row r="208" spans="1:9" x14ac:dyDescent="0.2">
      <c r="A208" s="84" t="s">
        <v>287</v>
      </c>
      <c r="B208" s="105"/>
      <c r="C208" s="102">
        <v>43.253999999999998</v>
      </c>
      <c r="D208" s="92">
        <v>51.904799999999994</v>
      </c>
      <c r="E208" s="81"/>
      <c r="F208" s="82"/>
      <c r="G208" s="86">
        <f t="shared" si="5"/>
        <v>4.3254000000000001</v>
      </c>
      <c r="H208" s="87">
        <f t="shared" si="4"/>
        <v>5.19048</v>
      </c>
      <c r="I208" s="83">
        <v>10</v>
      </c>
    </row>
    <row r="209" spans="1:9" x14ac:dyDescent="0.2">
      <c r="A209" s="84" t="s">
        <v>288</v>
      </c>
      <c r="B209" s="105"/>
      <c r="C209" s="102">
        <v>100.125</v>
      </c>
      <c r="D209" s="92">
        <v>120.14999999999999</v>
      </c>
      <c r="E209" s="81"/>
      <c r="F209" s="82"/>
      <c r="G209" s="86">
        <f t="shared" si="5"/>
        <v>4.0049999999999999</v>
      </c>
      <c r="H209" s="87">
        <f t="shared" si="4"/>
        <v>4.806</v>
      </c>
      <c r="I209" s="83">
        <v>25</v>
      </c>
    </row>
    <row r="210" spans="1:9" x14ac:dyDescent="0.2">
      <c r="A210" s="84" t="s">
        <v>289</v>
      </c>
      <c r="B210" s="105"/>
      <c r="C210" s="102">
        <v>736.91999999999985</v>
      </c>
      <c r="D210" s="92">
        <v>884.30399999999975</v>
      </c>
      <c r="E210" s="81"/>
      <c r="F210" s="82"/>
      <c r="G210" s="86">
        <f t="shared" si="5"/>
        <v>3.6845999999999992</v>
      </c>
      <c r="H210" s="87">
        <f t="shared" si="4"/>
        <v>4.4215199999999992</v>
      </c>
      <c r="I210" s="83">
        <v>200</v>
      </c>
    </row>
    <row r="211" spans="1:9" x14ac:dyDescent="0.2">
      <c r="A211" s="84" t="s">
        <v>290</v>
      </c>
      <c r="B211" s="105" t="s">
        <v>347</v>
      </c>
      <c r="C211" s="102">
        <v>238.73137499999999</v>
      </c>
      <c r="D211" s="92">
        <v>286.47764999999998</v>
      </c>
      <c r="E211" s="81"/>
      <c r="F211" s="82"/>
      <c r="G211" s="86">
        <f t="shared" si="5"/>
        <v>47.746274999999997</v>
      </c>
      <c r="H211" s="87">
        <f t="shared" si="4"/>
        <v>57.295529999999992</v>
      </c>
      <c r="I211" s="83">
        <v>5</v>
      </c>
    </row>
    <row r="212" spans="1:9" x14ac:dyDescent="0.2">
      <c r="A212" s="84" t="s">
        <v>414</v>
      </c>
      <c r="B212" s="105" t="s">
        <v>415</v>
      </c>
      <c r="C212" s="102">
        <v>100.55887499999999</v>
      </c>
      <c r="D212" s="92">
        <v>120.67064999999998</v>
      </c>
      <c r="E212" s="81"/>
      <c r="F212" s="82"/>
      <c r="G212" s="86">
        <f t="shared" si="5"/>
        <v>20.111774999999998</v>
      </c>
      <c r="H212" s="87">
        <f t="shared" si="4"/>
        <v>24.134129999999995</v>
      </c>
      <c r="I212" s="83">
        <v>5</v>
      </c>
    </row>
    <row r="213" spans="1:9" x14ac:dyDescent="0.2">
      <c r="A213" s="84" t="s">
        <v>169</v>
      </c>
      <c r="B213" s="105" t="s">
        <v>170</v>
      </c>
      <c r="C213" s="102">
        <v>219.2337</v>
      </c>
      <c r="D213" s="92">
        <v>263.08044000000001</v>
      </c>
      <c r="E213" s="81"/>
      <c r="F213" s="82"/>
      <c r="G213" s="86">
        <f t="shared" si="5"/>
        <v>62.638199999999998</v>
      </c>
      <c r="H213" s="87">
        <f t="shared" si="4"/>
        <v>75.165839999999989</v>
      </c>
      <c r="I213" s="83">
        <v>3.5</v>
      </c>
    </row>
    <row r="214" spans="1:9" x14ac:dyDescent="0.2">
      <c r="A214" s="84" t="s">
        <v>171</v>
      </c>
      <c r="B214" s="105" t="s">
        <v>172</v>
      </c>
      <c r="C214" s="102">
        <v>47.541575000000002</v>
      </c>
      <c r="D214" s="92">
        <v>57.049889999999998</v>
      </c>
      <c r="E214" s="81"/>
      <c r="F214" s="82"/>
      <c r="G214" s="86">
        <f t="shared" si="5"/>
        <v>47.541575000000002</v>
      </c>
      <c r="H214" s="87">
        <f t="shared" si="4"/>
        <v>57.049889999999998</v>
      </c>
      <c r="I214" s="83">
        <v>1</v>
      </c>
    </row>
    <row r="215" spans="1:9" x14ac:dyDescent="0.2">
      <c r="A215" s="84" t="s">
        <v>173</v>
      </c>
      <c r="B215" s="105" t="s">
        <v>172</v>
      </c>
      <c r="C215" s="102">
        <v>231.56687499999998</v>
      </c>
      <c r="D215" s="92">
        <v>277.88024999999999</v>
      </c>
      <c r="E215" s="81"/>
      <c r="F215" s="82"/>
      <c r="G215" s="86">
        <f t="shared" si="5"/>
        <v>46.313374999999994</v>
      </c>
      <c r="H215" s="87">
        <f t="shared" si="4"/>
        <v>55.576049999999988</v>
      </c>
      <c r="I215" s="83">
        <v>5</v>
      </c>
    </row>
    <row r="216" spans="1:9" x14ac:dyDescent="0.2">
      <c r="A216" s="84" t="s">
        <v>291</v>
      </c>
      <c r="B216" s="105" t="s">
        <v>348</v>
      </c>
      <c r="C216" s="102">
        <v>108.38865</v>
      </c>
      <c r="D216" s="92">
        <v>130.06637999999998</v>
      </c>
      <c r="E216" s="81"/>
      <c r="F216" s="82"/>
      <c r="G216" s="86">
        <f t="shared" si="5"/>
        <v>0.21677730000000001</v>
      </c>
      <c r="H216" s="87">
        <f t="shared" si="4"/>
        <v>0.26013276000000002</v>
      </c>
      <c r="I216" s="83">
        <v>500</v>
      </c>
    </row>
    <row r="217" spans="1:9" x14ac:dyDescent="0.2">
      <c r="A217" s="84" t="s">
        <v>292</v>
      </c>
      <c r="B217" s="105" t="s">
        <v>348</v>
      </c>
      <c r="C217" s="102">
        <v>406.63655</v>
      </c>
      <c r="D217" s="92">
        <v>487.96385999999995</v>
      </c>
      <c r="E217" s="81"/>
      <c r="F217" s="82"/>
      <c r="G217" s="86">
        <f t="shared" si="5"/>
        <v>203.318275</v>
      </c>
      <c r="H217" s="87">
        <f t="shared" si="4"/>
        <v>243.98192999999998</v>
      </c>
      <c r="I217" s="83">
        <v>2</v>
      </c>
    </row>
    <row r="218" spans="1:9" x14ac:dyDescent="0.2">
      <c r="A218" s="84" t="s">
        <v>174</v>
      </c>
      <c r="B218" s="105" t="s">
        <v>175</v>
      </c>
      <c r="C218" s="102">
        <v>96.976624999999999</v>
      </c>
      <c r="D218" s="92">
        <v>116.37195</v>
      </c>
      <c r="E218" s="81"/>
      <c r="F218" s="82"/>
      <c r="G218" s="86">
        <f t="shared" si="5"/>
        <v>19.395325</v>
      </c>
      <c r="H218" s="87">
        <f t="shared" si="4"/>
        <v>23.27439</v>
      </c>
      <c r="I218" s="83">
        <v>5</v>
      </c>
    </row>
    <row r="219" spans="1:9" x14ac:dyDescent="0.2">
      <c r="A219" s="84" t="s">
        <v>176</v>
      </c>
      <c r="B219" s="105" t="s">
        <v>177</v>
      </c>
      <c r="C219" s="102">
        <v>99.279499999999985</v>
      </c>
      <c r="D219" s="92">
        <v>119.13539999999998</v>
      </c>
      <c r="E219" s="81"/>
      <c r="F219" s="82"/>
      <c r="G219" s="86">
        <f t="shared" si="5"/>
        <v>19.855899999999998</v>
      </c>
      <c r="H219" s="87">
        <f t="shared" si="4"/>
        <v>23.827079999999999</v>
      </c>
      <c r="I219" s="83">
        <v>5</v>
      </c>
    </row>
    <row r="220" spans="1:9" x14ac:dyDescent="0.2">
      <c r="A220" s="84" t="s">
        <v>293</v>
      </c>
      <c r="B220" s="105" t="s">
        <v>349</v>
      </c>
      <c r="C220" s="102">
        <v>61.870575000000002</v>
      </c>
      <c r="D220" s="92">
        <v>74.244690000000006</v>
      </c>
      <c r="E220" s="81"/>
      <c r="F220" s="82"/>
      <c r="G220" s="86">
        <f t="shared" si="5"/>
        <v>61.870575000000002</v>
      </c>
      <c r="H220" s="87">
        <f t="shared" si="4"/>
        <v>74.244690000000006</v>
      </c>
      <c r="I220" s="83">
        <v>1</v>
      </c>
    </row>
    <row r="221" spans="1:9" x14ac:dyDescent="0.2">
      <c r="A221" s="84" t="s">
        <v>294</v>
      </c>
      <c r="B221" s="105" t="s">
        <v>350</v>
      </c>
      <c r="C221" s="102">
        <v>35.4131</v>
      </c>
      <c r="D221" s="92">
        <v>42.495719999999999</v>
      </c>
      <c r="E221" s="81"/>
      <c r="F221" s="82"/>
      <c r="G221" s="86">
        <f t="shared" si="5"/>
        <v>0.35413099999999997</v>
      </c>
      <c r="H221" s="87">
        <f t="shared" si="4"/>
        <v>0.42495719999999998</v>
      </c>
      <c r="I221" s="83">
        <v>100</v>
      </c>
    </row>
    <row r="222" spans="1:9" x14ac:dyDescent="0.2">
      <c r="A222" s="84" t="s">
        <v>178</v>
      </c>
      <c r="B222" s="105" t="s">
        <v>179</v>
      </c>
      <c r="C222" s="102">
        <v>63.968750000000007</v>
      </c>
      <c r="D222" s="92">
        <v>76.762500000000003</v>
      </c>
      <c r="E222" s="81"/>
      <c r="F222" s="82"/>
      <c r="G222" s="86">
        <f t="shared" si="5"/>
        <v>12.793750000000001</v>
      </c>
      <c r="H222" s="87">
        <f t="shared" si="4"/>
        <v>15.352500000000001</v>
      </c>
      <c r="I222" s="83">
        <v>5</v>
      </c>
    </row>
    <row r="223" spans="1:9" x14ac:dyDescent="0.2">
      <c r="A223" s="84" t="s">
        <v>295</v>
      </c>
      <c r="B223" s="105" t="s">
        <v>179</v>
      </c>
      <c r="C223" s="102">
        <v>112.67399999999999</v>
      </c>
      <c r="D223" s="92">
        <v>135.2088</v>
      </c>
      <c r="E223" s="81"/>
      <c r="F223" s="82"/>
      <c r="G223" s="86">
        <f t="shared" si="5"/>
        <v>11.267399999999999</v>
      </c>
      <c r="H223" s="87">
        <f t="shared" si="4"/>
        <v>13.520879999999998</v>
      </c>
      <c r="I223" s="83">
        <v>10</v>
      </c>
    </row>
    <row r="224" spans="1:9" x14ac:dyDescent="0.2">
      <c r="A224" s="84" t="s">
        <v>416</v>
      </c>
      <c r="B224" s="105" t="s">
        <v>417</v>
      </c>
      <c r="C224" s="102">
        <v>143.34</v>
      </c>
      <c r="D224" s="92">
        <v>172.01</v>
      </c>
      <c r="E224" s="81"/>
      <c r="F224" s="82"/>
      <c r="G224" s="86">
        <f t="shared" si="5"/>
        <v>14.334</v>
      </c>
      <c r="H224" s="87">
        <f t="shared" si="4"/>
        <v>17.200799999999997</v>
      </c>
      <c r="I224" s="83">
        <v>10</v>
      </c>
    </row>
    <row r="225" spans="1:9" x14ac:dyDescent="0.2">
      <c r="A225" s="84" t="s">
        <v>296</v>
      </c>
      <c r="B225" s="105" t="s">
        <v>180</v>
      </c>
      <c r="C225" s="102">
        <v>47.285699999999999</v>
      </c>
      <c r="D225" s="92">
        <v>56.742839999999994</v>
      </c>
      <c r="E225" s="81"/>
      <c r="F225" s="82"/>
      <c r="G225" s="86">
        <f t="shared" si="5"/>
        <v>47.285699999999999</v>
      </c>
      <c r="H225" s="87">
        <f t="shared" si="4"/>
        <v>56.742839999999994</v>
      </c>
      <c r="I225" s="83">
        <v>1</v>
      </c>
    </row>
    <row r="226" spans="1:9" x14ac:dyDescent="0.2">
      <c r="A226" s="84" t="s">
        <v>181</v>
      </c>
      <c r="B226" s="105" t="s">
        <v>180</v>
      </c>
      <c r="C226" s="102">
        <v>136.790775</v>
      </c>
      <c r="D226" s="92">
        <v>164.14892999999998</v>
      </c>
      <c r="E226" s="81"/>
      <c r="F226" s="82"/>
      <c r="G226" s="86">
        <f t="shared" si="5"/>
        <v>45.596924999999999</v>
      </c>
      <c r="H226" s="87">
        <f t="shared" si="4"/>
        <v>54.71631</v>
      </c>
      <c r="I226" s="83">
        <v>3</v>
      </c>
    </row>
    <row r="227" spans="1:9" x14ac:dyDescent="0.2">
      <c r="A227" s="84" t="s">
        <v>182</v>
      </c>
      <c r="B227" s="105" t="s">
        <v>183</v>
      </c>
      <c r="C227" s="102">
        <v>19.651199999999999</v>
      </c>
      <c r="D227" s="92">
        <v>23.581439999999997</v>
      </c>
      <c r="E227" s="81"/>
      <c r="F227" s="82"/>
      <c r="G227" s="86">
        <f t="shared" si="5"/>
        <v>3.9302400000000001E-2</v>
      </c>
      <c r="H227" s="87">
        <f t="shared" si="4"/>
        <v>4.7162879999999997E-2</v>
      </c>
      <c r="I227" s="83">
        <v>500</v>
      </c>
    </row>
    <row r="228" spans="1:9" x14ac:dyDescent="0.2">
      <c r="A228" s="84" t="s">
        <v>184</v>
      </c>
      <c r="B228" s="105" t="s">
        <v>185</v>
      </c>
      <c r="C228" s="102">
        <v>210.58512500000001</v>
      </c>
      <c r="D228" s="92">
        <v>252.70214999999999</v>
      </c>
      <c r="E228" s="81"/>
      <c r="F228" s="82"/>
      <c r="G228" s="86">
        <f t="shared" si="5"/>
        <v>42.117024999999998</v>
      </c>
      <c r="H228" s="87">
        <f t="shared" si="4"/>
        <v>50.540429999999994</v>
      </c>
      <c r="I228" s="83">
        <v>5</v>
      </c>
    </row>
    <row r="229" spans="1:9" x14ac:dyDescent="0.2">
      <c r="A229" s="84" t="s">
        <v>297</v>
      </c>
      <c r="B229" s="105" t="s">
        <v>185</v>
      </c>
      <c r="C229" s="102">
        <v>620.24099999999999</v>
      </c>
      <c r="D229" s="92">
        <v>744.28919999999994</v>
      </c>
      <c r="E229" s="81"/>
      <c r="F229" s="82"/>
      <c r="G229" s="86">
        <f t="shared" si="5"/>
        <v>41.349399999999996</v>
      </c>
      <c r="H229" s="87">
        <f t="shared" si="4"/>
        <v>49.619279999999996</v>
      </c>
      <c r="I229" s="83">
        <v>15</v>
      </c>
    </row>
    <row r="230" spans="1:9" x14ac:dyDescent="0.2">
      <c r="A230" s="84" t="s">
        <v>186</v>
      </c>
      <c r="B230" s="105" t="s">
        <v>187</v>
      </c>
      <c r="C230" s="102">
        <v>194.20912499999997</v>
      </c>
      <c r="D230" s="92">
        <v>233.05094999999994</v>
      </c>
      <c r="E230" s="81"/>
      <c r="F230" s="82"/>
      <c r="G230" s="86">
        <f t="shared" si="5"/>
        <v>38.841824999999993</v>
      </c>
      <c r="H230" s="87">
        <f t="shared" si="4"/>
        <v>46.610189999999989</v>
      </c>
      <c r="I230" s="83">
        <v>5</v>
      </c>
    </row>
    <row r="231" spans="1:9" x14ac:dyDescent="0.2">
      <c r="A231" s="115" t="s">
        <v>298</v>
      </c>
      <c r="B231" s="116" t="s">
        <v>351</v>
      </c>
      <c r="C231" s="117">
        <v>151.47799999999998</v>
      </c>
      <c r="D231" s="118">
        <v>181.77359999999996</v>
      </c>
      <c r="E231" s="119"/>
      <c r="F231" s="120"/>
      <c r="G231" s="121">
        <f t="shared" si="5"/>
        <v>30.295599999999997</v>
      </c>
      <c r="H231" s="122">
        <f t="shared" si="4"/>
        <v>36.354719999999993</v>
      </c>
      <c r="I231" s="113">
        <v>5</v>
      </c>
    </row>
    <row r="232" spans="1:9" x14ac:dyDescent="0.2">
      <c r="A232" s="114" t="s">
        <v>424</v>
      </c>
      <c r="B232" s="105" t="s">
        <v>421</v>
      </c>
      <c r="C232" s="128">
        <f>D232/1.2</f>
        <v>219.6</v>
      </c>
      <c r="D232" s="123">
        <v>263.52</v>
      </c>
      <c r="E232" s="114"/>
      <c r="F232" s="114"/>
      <c r="G232" s="86">
        <f t="shared" si="5"/>
        <v>14.639999999999999</v>
      </c>
      <c r="H232" s="87">
        <f t="shared" si="4"/>
        <v>17.567999999999998</v>
      </c>
      <c r="I232" s="126">
        <v>15</v>
      </c>
    </row>
    <row r="233" spans="1:9" ht="15" thickBot="1" x14ac:dyDescent="0.25">
      <c r="A233" s="124" t="s">
        <v>423</v>
      </c>
      <c r="B233" s="112" t="s">
        <v>422</v>
      </c>
      <c r="C233" s="129">
        <v>156</v>
      </c>
      <c r="D233" s="125">
        <f>C233*1.2</f>
        <v>187.2</v>
      </c>
      <c r="E233" s="124"/>
      <c r="F233" s="124"/>
      <c r="G233" s="88">
        <f t="shared" ref="G233" si="6">C233/I233</f>
        <v>7.8</v>
      </c>
      <c r="H233" s="89">
        <f t="shared" ref="H233" si="7">G233*1.2</f>
        <v>9.36</v>
      </c>
      <c r="I233" s="127">
        <v>20</v>
      </c>
    </row>
  </sheetData>
  <sheetProtection algorithmName="SHA-512" hashValue="I+MSCpSNOrJqiiQTlPGF2TRBPROEil0vQHp6N7EwYM9IZbzCncbSegoKSk+xPMMNGt+AHgmJ1O59qBLyLJjPwQ==" saltValue="ESywQ5LjiY8CdvIQxB2MCw==" spinCount="100000" sheet="1" objects="1" scenarios="1"/>
  <mergeCells count="1">
    <mergeCell ref="B4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Aufzeichnungsprotokoll 2023</vt:lpstr>
      <vt:lpstr>Preisliste</vt:lpstr>
      <vt:lpstr>'Aufzeichnungsprotokoll 2023'!Druckbereich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Brandstetter</dc:creator>
  <cp:lastModifiedBy>Obermüller Eva-Maria</cp:lastModifiedBy>
  <cp:lastPrinted>2023-11-03T09:20:58Z</cp:lastPrinted>
  <dcterms:created xsi:type="dcterms:W3CDTF">2019-01-10T08:06:47Z</dcterms:created>
  <dcterms:modified xsi:type="dcterms:W3CDTF">2023-11-27T12:39:10Z</dcterms:modified>
</cp:coreProperties>
</file>